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10" yWindow="270" windowWidth="16965" windowHeight="11355" activeTab="0"/>
  </bookViews>
  <sheets>
    <sheet name="Űrlap" sheetId="1" r:id="rId1"/>
    <sheet name="Ábra" sheetId="2" state="veryHidden" r:id="rId2"/>
    <sheet name="Hiba" sheetId="3" state="veryHidden" r:id="rId3"/>
  </sheets>
  <definedNames>
    <definedName name="állás">'Űrlap'!$S$11</definedName>
    <definedName name="fájlneve">MID(CELL("FILENAME"),FIND("[",CELL("FILENAME"))+1,FIND("]",CELL("FILENAME"))-FIND("[",CELL("FILENAME"))-1)</definedName>
    <definedName name="feler">'Űrlap'!$G$31</definedName>
    <definedName name="fog_kép">OFFSET(fogref,fogvn,1+7*(nhk-1),4,4)</definedName>
    <definedName name="fogref">'Ábra'!$O$3</definedName>
    <definedName name="fogvn">'Ábra'!$AO$9</definedName>
    <definedName name="hiba">'Hiba'!$E$2</definedName>
    <definedName name="hindex">'Hiba'!$E$1</definedName>
    <definedName name="kamraszám">'Űrlap'!$S$12</definedName>
    <definedName name="kfor">'Űrlap'!$A$38</definedName>
    <definedName name="kivi">'Űrlap'!$G$23</definedName>
    <definedName name="kk01">'Hiba'!$B$33</definedName>
    <definedName name="kk2">'Hiba'!$B$34</definedName>
    <definedName name="kk345">'Hiba'!$B$35</definedName>
    <definedName name="kref">'Ábra'!$C$3</definedName>
    <definedName name="ktip">'Űrlap'!$G$6</definedName>
    <definedName name="mtok">'Űrlap'!$A$39</definedName>
    <definedName name="nhk">'Űrlap'!$G$17</definedName>
    <definedName name="nhk_kép">OFFSET(nhkref,1+5*(nhk-1),1,4,4)</definedName>
    <definedName name="nhkref">'Ábra'!$H$13</definedName>
    <definedName name="_xlnm.Print_Area" localSheetId="0">'Űrlap'!$A$1:$AF$45</definedName>
    <definedName name="szv">'Űrlap'!$G$27</definedName>
  </definedNames>
  <calcPr fullCalcOnLoad="1"/>
</workbook>
</file>

<file path=xl/sharedStrings.xml><?xml version="1.0" encoding="utf-8"?>
<sst xmlns="http://schemas.openxmlformats.org/spreadsheetml/2006/main" count="154" uniqueCount="119">
  <si>
    <t xml:space="preserve"> Kapcsolókar állások: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</si>
  <si>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</si>
  <si>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</si>
  <si>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</si>
  <si>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</si>
  <si>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</si>
  <si>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</si>
  <si>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</si>
  <si>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</si>
  <si>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</si>
  <si>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</si>
  <si>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</si>
  <si>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</si>
  <si>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</si>
  <si>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</si>
  <si>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</si>
  <si>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</si>
  <si>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</si>
  <si>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</si>
  <si>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</si>
  <si>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</si>
  <si>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</si>
  <si>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</si>
  <si>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</si>
  <si>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</si>
  <si>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</si>
  <si>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</si>
  <si>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</si>
  <si>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</si>
  <si>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</si>
  <si>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</si>
  <si>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</si>
  <si>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</si>
  <si>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</si>
  <si>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</si>
  <si>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</si>
  <si>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</si>
  <si>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</si>
  <si>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</si>
  <si>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</si>
  <si>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</si>
  <si>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</si>
  <si>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</si>
  <si>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</si>
  <si>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</si>
  <si>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</si>
  <si>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</si>
  <si>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</si>
  <si>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</si>
  <si>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5,9</t>
  </si>
  <si>
    <t xml:space="preserve"> Mellső</t>
  </si>
  <si>
    <t xml:space="preserve"> Hátsó</t>
  </si>
  <si>
    <t xml:space="preserve"> mellső és hátsó</t>
  </si>
  <si>
    <t xml:space="preserve"> mellső, 2 csavar</t>
  </si>
  <si>
    <t xml:space="preserve"> Normál</t>
  </si>
  <si>
    <t xml:space="preserve"> Zárható</t>
  </si>
  <si>
    <t xml:space="preserve"> Lakatolható</t>
  </si>
  <si>
    <t xml:space="preserve"> Szakaszoló</t>
  </si>
  <si>
    <t xml:space="preserve"> Vészleállító</t>
  </si>
  <si>
    <t xml:space="preserve"> 45°</t>
  </si>
  <si>
    <t xml:space="preserve"> 60°</t>
  </si>
  <si>
    <t xml:space="preserve"> 90°</t>
  </si>
  <si>
    <t xml:space="preserve"> KK2-80…</t>
  </si>
  <si>
    <t xml:space="preserve"> KK0-20…</t>
  </si>
  <si>
    <t xml:space="preserve"> KK1-32…</t>
  </si>
  <si>
    <t xml:space="preserve"> KK2-40…</t>
  </si>
  <si>
    <t xml:space="preserve"> KK2-63…</t>
  </si>
  <si>
    <t xml:space="preserve"> KK3-115…</t>
  </si>
  <si>
    <t xml:space="preserve"> KK4-150…</t>
  </si>
  <si>
    <t xml:space="preserve"> KK5-315…</t>
  </si>
  <si>
    <t>hiba</t>
  </si>
  <si>
    <t>hindex</t>
  </si>
  <si>
    <t>Érintkezőkamra száma</t>
  </si>
  <si>
    <t>nhk</t>
  </si>
  <si>
    <t>állás</t>
  </si>
  <si>
    <t>fogref</t>
  </si>
  <si>
    <t>fogvn</t>
  </si>
  <si>
    <t>v</t>
  </si>
  <si>
    <t>&gt;</t>
  </si>
  <si>
    <t xml:space="preserve"> =OFSZET(fogref;fogvn;1+7*(nhk-1);4;4)</t>
  </si>
  <si>
    <t>Példa :</t>
  </si>
  <si>
    <t>Jelentése: az 1-es jelű csatlakozó kapocs az ötös és kilences, a 4-es pedig a nyolcas jelű csatlakozókapoccsal gyárilag össze lesz kötve.</t>
  </si>
  <si>
    <t>A kapocs száma mellé írjuk oda, hogy mely további kapcsokkal kívánjuk összekötni !</t>
  </si>
  <si>
    <t>Az előlap speciális felirata :</t>
  </si>
  <si>
    <t xml:space="preserve">Az átkötések megadása : </t>
  </si>
  <si>
    <t>mtok</t>
  </si>
  <si>
    <t>kamraszám</t>
  </si>
  <si>
    <t>ktip</t>
  </si>
  <si>
    <t>kivi</t>
  </si>
  <si>
    <t>feler</t>
  </si>
  <si>
    <t>kfor</t>
  </si>
  <si>
    <t xml:space="preserve"> 1 … 12 </t>
  </si>
  <si>
    <t>cellanév</t>
  </si>
  <si>
    <t>érték</t>
  </si>
  <si>
    <t>megjegyzés</t>
  </si>
  <si>
    <t>Átkötések megadása a csatlakozó- kapcsok számaival</t>
  </si>
  <si>
    <t>Érintkezők állapota</t>
  </si>
  <si>
    <t>A csatlakozókapcsok elhelyezkedése
és jelölése</t>
  </si>
  <si>
    <t xml:space="preserve">nyitva </t>
  </si>
  <si>
    <t xml:space="preserve">zárva </t>
  </si>
  <si>
    <t xml:space="preserve"> jelölés:</t>
  </si>
  <si>
    <t>Az érintkezők állapota az egyes kapcsolási helyzetekben</t>
  </si>
  <si>
    <t>GANZ Kapcsoló- és Készülékgyártó Kft.   H-1475 Budapest Pf.87   Telefon: 261-1115   Fax: 261-7670   www.ganzkk.hu   ganzkk@ganzkk.hu</t>
  </si>
  <si>
    <t xml:space="preserve"> CSAK  A  FEHÉR  ALAPÚ  CELLÁKBA  ÍRJUNK !</t>
  </si>
  <si>
    <t>kk01</t>
  </si>
  <si>
    <t>kk2</t>
  </si>
  <si>
    <t>kk345</t>
  </si>
  <si>
    <t xml:space="preserve">A KK2-… típusú kapcsoló max. 10 érintkezőkamrából állhat! </t>
  </si>
  <si>
    <t xml:space="preserve">KK0-, KK1-, KK2- típusú kapcsolók tokozva legfeljebb 4 kamrából állhatnak! </t>
  </si>
  <si>
    <t xml:space="preserve">KK3-, KK4-, KK5- típusú kapcsolók tokozva legfeljebb 3 kamrából állhatnak! </t>
  </si>
  <si>
    <t xml:space="preserve">A KK2-… típusú kapcsoló nem lehet 45°-os! </t>
  </si>
  <si>
    <t xml:space="preserve">KK3-, KK4-, KK5- típusú kapcsoló csak mellső vagy hátsó felerősítésű lehet! </t>
  </si>
  <si>
    <t xml:space="preserve">KK3-, KK4-, KK5- típusú kapcsoló csak normál kivitelű lehet! </t>
  </si>
  <si>
    <t>feltétel</t>
  </si>
  <si>
    <t>hibaüzenet</t>
  </si>
  <si>
    <t>aktuális</t>
  </si>
  <si>
    <t xml:space="preserve"> e3 </t>
  </si>
  <si>
    <t>verzió: 1.00   (2004.08.27.)</t>
  </si>
  <si>
    <t>Megrendelő 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</si>
</sst>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"/>
    <numFmt numFmtId="165" formatCode="m/d"/>
    <numFmt numFmtId="166" formatCode="&quot;nyomtatva: &quot;yy\.mm\.dd"/>
    <numFmt numFmtId="167" formatCode="0;0;0;@*."/>
    <numFmt numFmtId="168" formatCode=";;;"/>
    <numFmt numFmtId="169" formatCode="&quot;kényszeres&quot;;&quot;kényszeres&quot;;&quot;kényszeres&quot;;&quot;kényszeres&quot;"/>
    <numFmt numFmtId="170" formatCode=";;;@"/>
  </numFmts>
  <fonts count="56">
    <font>
      <sz val="10"/>
      <name val="Arial CE"/>
      <family val="2"/>
    </font>
    <font>
      <sz val="8"/>
      <name val="Arial CE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  <font>
      <i/>
      <sz val="10"/>
      <color indexed="20"/>
      <name val="Arial CE"/>
      <family val="2"/>
    </font>
    <font>
      <sz val="8"/>
      <name val="Tahoma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10"/>
      <color indexed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name val="Arial CE"/>
      <family val="2"/>
    </font>
    <font>
      <sz val="7"/>
      <color indexed="8"/>
      <name val="Arial CE"/>
      <family val="2"/>
    </font>
    <font>
      <b/>
      <sz val="12"/>
      <color indexed="12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" fillId="34" borderId="0" xfId="0" applyFont="1" applyFill="1" applyAlignment="1">
      <alignment vertical="center"/>
    </xf>
    <xf numFmtId="0" fontId="0" fillId="35" borderId="0" xfId="0" applyFill="1" applyBorder="1" applyAlignment="1">
      <alignment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1" fillId="35" borderId="0" xfId="0" applyFont="1" applyFill="1" applyBorder="1" applyAlignment="1">
      <alignment horizontal="right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1" fillId="35" borderId="0" xfId="0" applyFont="1" applyFill="1" applyBorder="1" applyAlignment="1">
      <alignment horizontal="center" vertical="top"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right" vertical="top"/>
    </xf>
    <xf numFmtId="0" fontId="1" fillId="35" borderId="0" xfId="0" applyFont="1" applyFill="1" applyBorder="1" applyAlignment="1">
      <alignment horizontal="left" vertical="top"/>
    </xf>
    <xf numFmtId="0" fontId="0" fillId="35" borderId="15" xfId="0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0" fontId="5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horizontal="left"/>
    </xf>
    <xf numFmtId="0" fontId="1" fillId="35" borderId="14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top"/>
    </xf>
    <xf numFmtId="49" fontId="0" fillId="35" borderId="18" xfId="0" applyNumberFormat="1" applyFill="1" applyBorder="1" applyAlignment="1" applyProtection="1">
      <alignment vertical="center"/>
      <protection/>
    </xf>
    <xf numFmtId="49" fontId="0" fillId="35" borderId="0" xfId="0" applyNumberFormat="1" applyFill="1" applyBorder="1" applyAlignment="1" applyProtection="1">
      <alignment vertical="center"/>
      <protection/>
    </xf>
    <xf numFmtId="0" fontId="2" fillId="35" borderId="11" xfId="0" applyFont="1" applyFill="1" applyBorder="1" applyAlignment="1" applyProtection="1">
      <alignment vertical="center"/>
      <protection/>
    </xf>
    <xf numFmtId="0" fontId="2" fillId="35" borderId="12" xfId="0" applyFont="1" applyFill="1" applyBorder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15" xfId="0" applyFont="1" applyFill="1" applyBorder="1" applyAlignment="1" applyProtection="1">
      <alignment vertical="center"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vertical="center"/>
      <protection/>
    </xf>
    <xf numFmtId="49" fontId="1" fillId="35" borderId="13" xfId="0" applyNumberFormat="1" applyFont="1" applyFill="1" applyBorder="1" applyAlignment="1" applyProtection="1">
      <alignment horizontal="left" vertical="center"/>
      <protection/>
    </xf>
    <xf numFmtId="49" fontId="0" fillId="35" borderId="0" xfId="0" applyNumberFormat="1" applyFill="1" applyBorder="1" applyAlignment="1" applyProtection="1">
      <alignment horizontal="left" vertical="top"/>
      <protection/>
    </xf>
    <xf numFmtId="0" fontId="1" fillId="35" borderId="14" xfId="0" applyFont="1" applyFill="1" applyBorder="1" applyAlignment="1" applyProtection="1">
      <alignment horizontal="left" vertical="top"/>
      <protection/>
    </xf>
    <xf numFmtId="0" fontId="2" fillId="35" borderId="18" xfId="0" applyFont="1" applyFill="1" applyBorder="1" applyAlignment="1" applyProtection="1">
      <alignment vertical="center"/>
      <protection/>
    </xf>
    <xf numFmtId="168" fontId="5" fillId="35" borderId="19" xfId="0" applyNumberFormat="1" applyFont="1" applyFill="1" applyBorder="1" applyAlignment="1" applyProtection="1">
      <alignment horizontal="center" vertical="center"/>
      <protection/>
    </xf>
    <xf numFmtId="49" fontId="5" fillId="35" borderId="20" xfId="0" applyNumberFormat="1" applyFont="1" applyFill="1" applyBorder="1" applyAlignment="1" applyProtection="1">
      <alignment horizontal="center" vertical="center"/>
      <protection/>
    </xf>
    <xf numFmtId="49" fontId="5" fillId="35" borderId="21" xfId="0" applyNumberFormat="1" applyFont="1" applyFill="1" applyBorder="1" applyAlignment="1" applyProtection="1">
      <alignment horizontal="center" vertical="center"/>
      <protection/>
    </xf>
    <xf numFmtId="0" fontId="16" fillId="35" borderId="21" xfId="0" applyNumberFormat="1" applyFont="1" applyFill="1" applyBorder="1" applyAlignment="1" applyProtection="1">
      <alignment horizontal="center" vertical="center"/>
      <protection/>
    </xf>
    <xf numFmtId="0" fontId="15" fillId="35" borderId="21" xfId="0" applyNumberFormat="1" applyFont="1" applyFill="1" applyBorder="1" applyAlignment="1" applyProtection="1">
      <alignment horizontal="center" vertical="center"/>
      <protection/>
    </xf>
    <xf numFmtId="49" fontId="5" fillId="35" borderId="22" xfId="0" applyNumberFormat="1" applyFont="1" applyFill="1" applyBorder="1" applyAlignment="1" applyProtection="1">
      <alignment horizontal="center" vertical="center"/>
      <protection/>
    </xf>
    <xf numFmtId="168" fontId="5" fillId="35" borderId="23" xfId="0" applyNumberFormat="1" applyFont="1" applyFill="1" applyBorder="1" applyAlignment="1" applyProtection="1">
      <alignment horizontal="center" vertical="center"/>
      <protection/>
    </xf>
    <xf numFmtId="49" fontId="5" fillId="35" borderId="24" xfId="0" applyNumberFormat="1" applyFont="1" applyFill="1" applyBorder="1" applyAlignment="1" applyProtection="1">
      <alignment horizontal="center" vertical="center"/>
      <protection/>
    </xf>
    <xf numFmtId="49" fontId="5" fillId="35" borderId="25" xfId="0" applyNumberFormat="1" applyFont="1" applyFill="1" applyBorder="1" applyAlignment="1" applyProtection="1">
      <alignment horizontal="center" vertical="center"/>
      <protection/>
    </xf>
    <xf numFmtId="0" fontId="16" fillId="35" borderId="25" xfId="0" applyNumberFormat="1" applyFont="1" applyFill="1" applyBorder="1" applyAlignment="1" applyProtection="1">
      <alignment horizontal="center" vertical="center"/>
      <protection/>
    </xf>
    <xf numFmtId="0" fontId="15" fillId="35" borderId="25" xfId="0" applyNumberFormat="1" applyFont="1" applyFill="1" applyBorder="1" applyAlignment="1" applyProtection="1">
      <alignment horizontal="center" vertical="center"/>
      <protection/>
    </xf>
    <xf numFmtId="49" fontId="5" fillId="35" borderId="26" xfId="0" applyNumberFormat="1" applyFont="1" applyFill="1" applyBorder="1" applyAlignment="1" applyProtection="1">
      <alignment horizontal="center" vertical="center"/>
      <protection/>
    </xf>
    <xf numFmtId="168" fontId="5" fillId="35" borderId="27" xfId="0" applyNumberFormat="1" applyFont="1" applyFill="1" applyBorder="1" applyAlignment="1" applyProtection="1">
      <alignment horizontal="center" vertical="center"/>
      <protection/>
    </xf>
    <xf numFmtId="49" fontId="17" fillId="35" borderId="0" xfId="0" applyNumberFormat="1" applyFont="1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 textRotation="90"/>
      <protection/>
    </xf>
    <xf numFmtId="0" fontId="12" fillId="35" borderId="0" xfId="0" applyFont="1" applyFill="1" applyBorder="1" applyAlignment="1" applyProtection="1">
      <alignment vertical="center"/>
      <protection/>
    </xf>
    <xf numFmtId="49" fontId="1" fillId="35" borderId="0" xfId="0" applyNumberFormat="1" applyFont="1" applyFill="1" applyBorder="1" applyAlignment="1" applyProtection="1">
      <alignment horizontal="center"/>
      <protection/>
    </xf>
    <xf numFmtId="49" fontId="1" fillId="35" borderId="0" xfId="0" applyNumberFormat="1" applyFont="1" applyFill="1" applyBorder="1" applyAlignment="1" applyProtection="1">
      <alignment horizontal="center" vertical="center"/>
      <protection/>
    </xf>
    <xf numFmtId="49" fontId="1" fillId="35" borderId="0" xfId="0" applyNumberFormat="1" applyFont="1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vertical="center"/>
      <protection/>
    </xf>
    <xf numFmtId="0" fontId="1" fillId="35" borderId="28" xfId="0" applyFont="1" applyFill="1" applyBorder="1" applyAlignment="1" applyProtection="1">
      <alignment vertical="center"/>
      <protection/>
    </xf>
    <xf numFmtId="49" fontId="5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28" xfId="0" applyFill="1" applyBorder="1" applyAlignment="1" applyProtection="1">
      <alignment vertical="center"/>
      <protection/>
    </xf>
    <xf numFmtId="49" fontId="0" fillId="35" borderId="0" xfId="0" applyNumberForma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2" fillId="35" borderId="28" xfId="0" applyFont="1" applyFill="1" applyBorder="1" applyAlignment="1" applyProtection="1">
      <alignment vertical="center"/>
      <protection/>
    </xf>
    <xf numFmtId="49" fontId="5" fillId="35" borderId="29" xfId="0" applyNumberFormat="1" applyFont="1" applyFill="1" applyBorder="1" applyAlignment="1" applyProtection="1">
      <alignment horizontal="center" vertical="center"/>
      <protection locked="0"/>
    </xf>
    <xf numFmtId="49" fontId="5" fillId="34" borderId="29" xfId="0" applyNumberFormat="1" applyFont="1" applyFill="1" applyBorder="1" applyAlignment="1" applyProtection="1">
      <alignment horizontal="center" vertical="center"/>
      <protection locked="0"/>
    </xf>
    <xf numFmtId="49" fontId="15" fillId="34" borderId="30" xfId="0" applyNumberFormat="1" applyFont="1" applyFill="1" applyBorder="1" applyAlignment="1" applyProtection="1">
      <alignment horizontal="center"/>
      <protection locked="0"/>
    </xf>
    <xf numFmtId="49" fontId="15" fillId="34" borderId="31" xfId="0" applyNumberFormat="1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>
      <alignment horizontal="right"/>
    </xf>
    <xf numFmtId="0" fontId="19" fillId="35" borderId="0" xfId="0" applyFont="1" applyFill="1" applyBorder="1" applyAlignment="1">
      <alignment horizontal="left"/>
    </xf>
    <xf numFmtId="0" fontId="19" fillId="35" borderId="0" xfId="0" applyFont="1" applyFill="1" applyBorder="1" applyAlignment="1">
      <alignment vertical="center"/>
    </xf>
    <xf numFmtId="0" fontId="19" fillId="35" borderId="0" xfId="0" applyFont="1" applyFill="1" applyBorder="1" applyAlignment="1">
      <alignment horizontal="right" vertical="top"/>
    </xf>
    <xf numFmtId="0" fontId="19" fillId="35" borderId="0" xfId="0" applyFont="1" applyFill="1" applyBorder="1" applyAlignment="1">
      <alignment horizontal="left" vertical="top"/>
    </xf>
    <xf numFmtId="0" fontId="3" fillId="35" borderId="0" xfId="0" applyFont="1" applyFill="1" applyBorder="1" applyAlignment="1">
      <alignment vertical="center"/>
    </xf>
    <xf numFmtId="0" fontId="18" fillId="35" borderId="32" xfId="0" applyNumberFormat="1" applyFont="1" applyFill="1" applyBorder="1" applyAlignment="1" applyProtection="1">
      <alignment horizontal="center" vertical="center"/>
      <protection/>
    </xf>
    <xf numFmtId="168" fontId="11" fillId="35" borderId="0" xfId="0" applyNumberFormat="1" applyFont="1" applyFill="1" applyBorder="1" applyAlignment="1" applyProtection="1">
      <alignment horizontal="center" vertical="center"/>
      <protection/>
    </xf>
    <xf numFmtId="49" fontId="1" fillId="35" borderId="15" xfId="0" applyNumberFormat="1" applyFont="1" applyFill="1" applyBorder="1" applyAlignment="1" applyProtection="1">
      <alignment horizontal="center" vertical="top" wrapText="1"/>
      <protection/>
    </xf>
    <xf numFmtId="49" fontId="1" fillId="35" borderId="16" xfId="0" applyNumberFormat="1" applyFont="1" applyFill="1" applyBorder="1" applyAlignment="1" applyProtection="1">
      <alignment horizontal="center" vertical="top" wrapText="1"/>
      <protection/>
    </xf>
    <xf numFmtId="49" fontId="1" fillId="35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49" fontId="1" fillId="35" borderId="11" xfId="0" applyNumberFormat="1" applyFont="1" applyFill="1" applyBorder="1" applyAlignment="1" applyProtection="1">
      <alignment horizontal="right" vertical="center"/>
      <protection/>
    </xf>
    <xf numFmtId="49" fontId="1" fillId="35" borderId="16" xfId="0" applyNumberFormat="1" applyFont="1" applyFill="1" applyBorder="1" applyAlignment="1" applyProtection="1">
      <alignment horizontal="right" vertical="center"/>
      <protection/>
    </xf>
    <xf numFmtId="0" fontId="12" fillId="35" borderId="1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 vertical="center"/>
    </xf>
    <xf numFmtId="49" fontId="1" fillId="35" borderId="33" xfId="0" applyNumberFormat="1" applyFont="1" applyFill="1" applyBorder="1" applyAlignment="1" applyProtection="1">
      <alignment horizontal="center" vertical="top" wrapText="1"/>
      <protection/>
    </xf>
    <xf numFmtId="0" fontId="1" fillId="35" borderId="34" xfId="0" applyFont="1" applyFill="1" applyBorder="1" applyAlignment="1" applyProtection="1">
      <alignment vertical="center"/>
      <protection/>
    </xf>
    <xf numFmtId="0" fontId="0" fillId="35" borderId="11" xfId="0" applyFill="1" applyBorder="1" applyAlignment="1" applyProtection="1">
      <alignment vertical="center"/>
      <protection/>
    </xf>
    <xf numFmtId="0" fontId="9" fillId="0" borderId="0" xfId="0" applyFont="1" applyAlignment="1">
      <alignment horizontal="right" vertical="center"/>
    </xf>
    <xf numFmtId="168" fontId="0" fillId="35" borderId="35" xfId="0" applyNumberFormat="1" applyFont="1" applyFill="1" applyBorder="1" applyAlignment="1" applyProtection="1">
      <alignment horizontal="center" vertical="center" wrapText="1"/>
      <protection/>
    </xf>
    <xf numFmtId="168" fontId="0" fillId="35" borderId="36" xfId="0" applyNumberFormat="1" applyFont="1" applyFill="1" applyBorder="1" applyAlignment="1" applyProtection="1">
      <alignment horizontal="center" vertical="center" wrapText="1"/>
      <protection/>
    </xf>
    <xf numFmtId="168" fontId="0" fillId="35" borderId="37" xfId="0" applyNumberFormat="1" applyFont="1" applyFill="1" applyBorder="1" applyAlignment="1" applyProtection="1">
      <alignment horizontal="center" vertical="center" wrapText="1"/>
      <protection/>
    </xf>
    <xf numFmtId="168" fontId="0" fillId="35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0" xfId="0" applyFill="1" applyAlignment="1">
      <alignment vertical="center"/>
    </xf>
    <xf numFmtId="0" fontId="0" fillId="37" borderId="32" xfId="0" applyFill="1" applyBorder="1" applyAlignment="1">
      <alignment horizontal="center" vertical="center"/>
    </xf>
    <xf numFmtId="0" fontId="2" fillId="35" borderId="14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49" fontId="0" fillId="35" borderId="0" xfId="0" applyNumberFormat="1" applyFill="1" applyBorder="1" applyAlignment="1" applyProtection="1">
      <alignment vertical="center"/>
      <protection locked="0"/>
    </xf>
    <xf numFmtId="168" fontId="0" fillId="35" borderId="0" xfId="0" applyNumberFormat="1" applyFill="1" applyBorder="1" applyAlignment="1" applyProtection="1">
      <alignment vertical="center"/>
      <protection locked="0"/>
    </xf>
    <xf numFmtId="0" fontId="2" fillId="35" borderId="0" xfId="0" applyFont="1" applyFill="1" applyBorder="1" applyAlignment="1" applyProtection="1">
      <alignment vertical="center"/>
      <protection locked="0"/>
    </xf>
    <xf numFmtId="0" fontId="2" fillId="35" borderId="15" xfId="0" applyFont="1" applyFill="1" applyBorder="1" applyAlignment="1" applyProtection="1">
      <alignment vertical="center"/>
      <protection locked="0"/>
    </xf>
    <xf numFmtId="0" fontId="2" fillId="35" borderId="16" xfId="0" applyFont="1" applyFill="1" applyBorder="1" applyAlignment="1" applyProtection="1">
      <alignment vertical="center"/>
      <protection locked="0"/>
    </xf>
    <xf numFmtId="0" fontId="2" fillId="35" borderId="17" xfId="0" applyFont="1" applyFill="1" applyBorder="1" applyAlignment="1" applyProtection="1">
      <alignment vertical="center"/>
      <protection locked="0"/>
    </xf>
    <xf numFmtId="0" fontId="5" fillId="35" borderId="23" xfId="0" applyFont="1" applyFill="1" applyBorder="1" applyAlignment="1" applyProtection="1">
      <alignment horizontal="center" vertical="center" textRotation="90" wrapText="1"/>
      <protection locked="0"/>
    </xf>
    <xf numFmtId="168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32" xfId="0" applyFont="1" applyFill="1" applyBorder="1" applyAlignment="1" applyProtection="1">
      <alignment horizontal="center" vertical="center" textRotation="90" wrapText="1"/>
      <protection locked="0"/>
    </xf>
    <xf numFmtId="49" fontId="5" fillId="35" borderId="32" xfId="0" applyNumberFormat="1" applyFont="1" applyFill="1" applyBorder="1" applyAlignment="1" applyProtection="1">
      <alignment horizontal="center" vertical="center"/>
      <protection locked="0"/>
    </xf>
    <xf numFmtId="168" fontId="14" fillId="35" borderId="23" xfId="0" applyNumberFormat="1" applyFont="1" applyFill="1" applyBorder="1" applyAlignment="1" applyProtection="1">
      <alignment horizontal="center"/>
      <protection locked="0"/>
    </xf>
    <xf numFmtId="168" fontId="14" fillId="35" borderId="14" xfId="0" applyNumberFormat="1" applyFont="1" applyFill="1" applyBorder="1" applyAlignment="1" applyProtection="1">
      <alignment horizontal="center"/>
      <protection locked="0"/>
    </xf>
    <xf numFmtId="168" fontId="2" fillId="35" borderId="0" xfId="0" applyNumberFormat="1" applyFont="1" applyFill="1" applyBorder="1" applyAlignment="1" applyProtection="1">
      <alignment vertical="center"/>
      <protection locked="0"/>
    </xf>
    <xf numFmtId="168" fontId="12" fillId="35" borderId="34" xfId="0" applyNumberFormat="1" applyFont="1" applyFill="1" applyBorder="1" applyAlignment="1" applyProtection="1">
      <alignment vertical="center"/>
      <protection locked="0"/>
    </xf>
    <xf numFmtId="168" fontId="12" fillId="35" borderId="18" xfId="0" applyNumberFormat="1" applyFont="1" applyFill="1" applyBorder="1" applyAlignment="1" applyProtection="1">
      <alignment vertical="center"/>
      <protection locked="0"/>
    </xf>
    <xf numFmtId="49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Font="1" applyFill="1" applyBorder="1" applyAlignment="1" applyProtection="1">
      <alignment vertical="center"/>
      <protection/>
    </xf>
    <xf numFmtId="0" fontId="1" fillId="35" borderId="11" xfId="0" applyFont="1" applyFill="1" applyBorder="1" applyAlignment="1" applyProtection="1">
      <alignment horizontal="right" vertical="center"/>
      <protection/>
    </xf>
    <xf numFmtId="0" fontId="1" fillId="35" borderId="18" xfId="0" applyFont="1" applyFill="1" applyBorder="1" applyAlignment="1" applyProtection="1">
      <alignment vertical="center"/>
      <protection/>
    </xf>
    <xf numFmtId="0" fontId="22" fillId="35" borderId="21" xfId="0" applyNumberFormat="1" applyFont="1" applyFill="1" applyBorder="1" applyAlignment="1" applyProtection="1">
      <alignment horizontal="center" vertical="center"/>
      <protection/>
    </xf>
    <xf numFmtId="0" fontId="22" fillId="35" borderId="25" xfId="0" applyNumberFormat="1" applyFont="1" applyFill="1" applyBorder="1" applyAlignment="1" applyProtection="1">
      <alignment horizontal="center" vertical="center"/>
      <protection/>
    </xf>
    <xf numFmtId="49" fontId="1" fillId="35" borderId="0" xfId="0" applyNumberFormat="1" applyFont="1" applyFill="1" applyBorder="1" applyAlignment="1" applyProtection="1">
      <alignment horizontal="left" vertical="center" wrapText="1"/>
      <protection/>
    </xf>
    <xf numFmtId="49" fontId="1" fillId="35" borderId="28" xfId="0" applyNumberFormat="1" applyFont="1" applyFill="1" applyBorder="1" applyAlignment="1" applyProtection="1">
      <alignment horizontal="left" vertical="center" wrapText="1"/>
      <protection/>
    </xf>
    <xf numFmtId="49" fontId="5" fillId="34" borderId="38" xfId="0" applyNumberFormat="1" applyFont="1" applyFill="1" applyBorder="1" applyAlignment="1" applyProtection="1">
      <alignment horizontal="left"/>
      <protection locked="0"/>
    </xf>
    <xf numFmtId="49" fontId="5" fillId="34" borderId="39" xfId="0" applyNumberFormat="1" applyFont="1" applyFill="1" applyBorder="1" applyAlignment="1" applyProtection="1">
      <alignment horizontal="left"/>
      <protection locked="0"/>
    </xf>
    <xf numFmtId="49" fontId="5" fillId="34" borderId="40" xfId="0" applyNumberFormat="1" applyFont="1" applyFill="1" applyBorder="1" applyAlignment="1" applyProtection="1">
      <alignment horizontal="left"/>
      <protection locked="0"/>
    </xf>
    <xf numFmtId="0" fontId="11" fillId="34" borderId="38" xfId="0" applyFont="1" applyFill="1" applyBorder="1" applyAlignment="1" applyProtection="1">
      <alignment horizontal="right" vertical="center"/>
      <protection locked="0"/>
    </xf>
    <xf numFmtId="0" fontId="11" fillId="34" borderId="39" xfId="0" applyFont="1" applyFill="1" applyBorder="1" applyAlignment="1" applyProtection="1">
      <alignment horizontal="right" vertical="center"/>
      <protection locked="0"/>
    </xf>
    <xf numFmtId="0" fontId="11" fillId="34" borderId="41" xfId="0" applyFont="1" applyFill="1" applyBorder="1" applyAlignment="1" applyProtection="1">
      <alignment horizontal="right" vertical="center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/>
    </xf>
    <xf numFmtId="49" fontId="5" fillId="35" borderId="11" xfId="0" applyNumberFormat="1" applyFont="1" applyFill="1" applyBorder="1" applyAlignment="1" applyProtection="1">
      <alignment horizontal="center" vertical="center" wrapText="1"/>
      <protection/>
    </xf>
    <xf numFmtId="49" fontId="5" fillId="35" borderId="12" xfId="0" applyNumberFormat="1" applyFont="1" applyFill="1" applyBorder="1" applyAlignment="1" applyProtection="1">
      <alignment horizontal="center" vertical="center" wrapText="1"/>
      <protection/>
    </xf>
    <xf numFmtId="49" fontId="5" fillId="35" borderId="15" xfId="0" applyNumberFormat="1" applyFont="1" applyFill="1" applyBorder="1" applyAlignment="1" applyProtection="1">
      <alignment horizontal="center" vertical="center" wrapText="1"/>
      <protection/>
    </xf>
    <xf numFmtId="49" fontId="5" fillId="35" borderId="16" xfId="0" applyNumberFormat="1" applyFont="1" applyFill="1" applyBorder="1" applyAlignment="1" applyProtection="1">
      <alignment horizontal="center" vertical="center" wrapText="1"/>
      <protection/>
    </xf>
    <xf numFmtId="49" fontId="5" fillId="35" borderId="17" xfId="0" applyNumberFormat="1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vertical="top" wrapText="1"/>
      <protection/>
    </xf>
    <xf numFmtId="49" fontId="1" fillId="35" borderId="28" xfId="0" applyNumberFormat="1" applyFont="1" applyFill="1" applyBorder="1" applyAlignment="1" applyProtection="1">
      <alignment vertical="top" wrapText="1"/>
      <protection/>
    </xf>
    <xf numFmtId="49" fontId="5" fillId="34" borderId="38" xfId="0" applyNumberFormat="1" applyFont="1" applyFill="1" applyBorder="1" applyAlignment="1" applyProtection="1">
      <alignment horizontal="left" vertical="center"/>
      <protection locked="0"/>
    </xf>
    <xf numFmtId="49" fontId="5" fillId="34" borderId="39" xfId="0" applyNumberFormat="1" applyFont="1" applyFill="1" applyBorder="1" applyAlignment="1" applyProtection="1">
      <alignment horizontal="left" vertical="center"/>
      <protection locked="0"/>
    </xf>
    <xf numFmtId="49" fontId="5" fillId="34" borderId="40" xfId="0" applyNumberFormat="1" applyFont="1" applyFill="1" applyBorder="1" applyAlignment="1" applyProtection="1">
      <alignment horizontal="left" vertical="center"/>
      <protection locked="0"/>
    </xf>
    <xf numFmtId="49" fontId="5" fillId="35" borderId="32" xfId="0" applyNumberFormat="1" applyFont="1" applyFill="1" applyBorder="1" applyAlignment="1" applyProtection="1">
      <alignment horizontal="center" vertical="center"/>
      <protection/>
    </xf>
    <xf numFmtId="0" fontId="21" fillId="35" borderId="34" xfId="0" applyFont="1" applyFill="1" applyBorder="1" applyAlignment="1" applyProtection="1">
      <alignment horizontal="center" vertical="top"/>
      <protection/>
    </xf>
    <xf numFmtId="0" fontId="21" fillId="35" borderId="11" xfId="0" applyFont="1" applyFill="1" applyBorder="1" applyAlignment="1" applyProtection="1">
      <alignment horizontal="center" vertical="top"/>
      <protection/>
    </xf>
    <xf numFmtId="0" fontId="21" fillId="35" borderId="42" xfId="0" applyFont="1" applyFill="1" applyBorder="1" applyAlignment="1" applyProtection="1">
      <alignment horizontal="center" vertical="top"/>
      <protection/>
    </xf>
    <xf numFmtId="168" fontId="0" fillId="35" borderId="0" xfId="0" applyNumberFormat="1" applyFill="1" applyBorder="1" applyAlignment="1" applyProtection="1">
      <alignment vertical="center"/>
      <protection locked="0"/>
    </xf>
    <xf numFmtId="0" fontId="2" fillId="34" borderId="18" xfId="0" applyFont="1" applyFill="1" applyBorder="1" applyAlignment="1" applyProtection="1">
      <alignment vertical="center" wrapText="1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2" fillId="34" borderId="14" xfId="0" applyFont="1" applyFill="1" applyBorder="1" applyAlignment="1" applyProtection="1">
      <alignment vertical="center" wrapText="1"/>
      <protection locked="0"/>
    </xf>
    <xf numFmtId="0" fontId="21" fillId="35" borderId="43" xfId="0" applyFont="1" applyFill="1" applyBorder="1" applyAlignment="1" applyProtection="1">
      <alignment horizontal="center" vertical="center"/>
      <protection/>
    </xf>
    <xf numFmtId="0" fontId="21" fillId="35" borderId="44" xfId="0" applyFont="1" applyFill="1" applyBorder="1" applyAlignment="1" applyProtection="1">
      <alignment horizontal="center" vertical="center"/>
      <protection/>
    </xf>
    <xf numFmtId="0" fontId="21" fillId="35" borderId="45" xfId="0" applyFon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 wrapText="1"/>
      <protection locked="0"/>
    </xf>
    <xf numFmtId="0" fontId="0" fillId="34" borderId="42" xfId="0" applyFill="1" applyBorder="1" applyAlignment="1" applyProtection="1">
      <alignment vertical="center" wrapText="1"/>
      <protection locked="0"/>
    </xf>
    <xf numFmtId="0" fontId="0" fillId="34" borderId="16" xfId="0" applyFill="1" applyBorder="1" applyAlignment="1" applyProtection="1">
      <alignment vertical="center" wrapText="1"/>
      <protection locked="0"/>
    </xf>
    <xf numFmtId="0" fontId="0" fillId="34" borderId="33" xfId="0" applyFill="1" applyBorder="1" applyAlignment="1" applyProtection="1">
      <alignment vertical="center" wrapText="1"/>
      <protection locked="0"/>
    </xf>
    <xf numFmtId="170" fontId="13" fillId="35" borderId="46" xfId="0" applyNumberFormat="1" applyFont="1" applyFill="1" applyBorder="1" applyAlignment="1" applyProtection="1">
      <alignment horizontal="center" vertical="center" wrapText="1"/>
      <protection/>
    </xf>
    <xf numFmtId="170" fontId="13" fillId="35" borderId="16" xfId="0" applyNumberFormat="1" applyFont="1" applyFill="1" applyBorder="1" applyAlignment="1" applyProtection="1">
      <alignment horizontal="center" vertical="center" wrapText="1"/>
      <protection/>
    </xf>
    <xf numFmtId="49" fontId="1" fillId="35" borderId="10" xfId="0" applyNumberFormat="1" applyFont="1" applyFill="1" applyBorder="1" applyAlignment="1" applyProtection="1">
      <alignment horizontal="center" vertical="center" wrapText="1"/>
      <protection/>
    </xf>
    <xf numFmtId="49" fontId="1" fillId="35" borderId="11" xfId="0" applyNumberFormat="1" applyFont="1" applyFill="1" applyBorder="1" applyAlignment="1" applyProtection="1">
      <alignment horizontal="center" vertical="center" wrapText="1"/>
      <protection/>
    </xf>
    <xf numFmtId="49" fontId="1" fillId="35" borderId="12" xfId="0" applyNumberFormat="1" applyFont="1" applyFill="1" applyBorder="1" applyAlignment="1" applyProtection="1">
      <alignment horizontal="center" vertical="center" wrapText="1"/>
      <protection/>
    </xf>
    <xf numFmtId="49" fontId="1" fillId="35" borderId="13" xfId="0" applyNumberFormat="1" applyFont="1" applyFill="1" applyBorder="1" applyAlignment="1" applyProtection="1">
      <alignment horizontal="center" vertical="center" wrapText="1"/>
      <protection/>
    </xf>
    <xf numFmtId="49" fontId="1" fillId="35" borderId="0" xfId="0" applyNumberFormat="1" applyFont="1" applyFill="1" applyBorder="1" applyAlignment="1" applyProtection="1">
      <alignment horizontal="center" vertical="center" wrapText="1"/>
      <protection/>
    </xf>
    <xf numFmtId="49" fontId="1" fillId="35" borderId="14" xfId="0" applyNumberFormat="1" applyFont="1" applyFill="1" applyBorder="1" applyAlignment="1" applyProtection="1">
      <alignment horizontal="center" vertical="center" wrapText="1"/>
      <protection/>
    </xf>
    <xf numFmtId="49" fontId="1" fillId="35" borderId="10" xfId="0" applyNumberFormat="1" applyFont="1" applyFill="1" applyBorder="1" applyAlignment="1" applyProtection="1">
      <alignment horizontal="center" wrapText="1"/>
      <protection/>
    </xf>
    <xf numFmtId="49" fontId="1" fillId="35" borderId="11" xfId="0" applyNumberFormat="1" applyFont="1" applyFill="1" applyBorder="1" applyAlignment="1" applyProtection="1">
      <alignment horizontal="center" wrapText="1"/>
      <protection/>
    </xf>
    <xf numFmtId="49" fontId="1" fillId="35" borderId="12" xfId="0" applyNumberFormat="1" applyFont="1" applyFill="1" applyBorder="1" applyAlignment="1" applyProtection="1">
      <alignment horizontal="center" wrapText="1"/>
      <protection/>
    </xf>
    <xf numFmtId="49" fontId="5" fillId="35" borderId="42" xfId="0" applyNumberFormat="1" applyFont="1" applyFill="1" applyBorder="1" applyAlignment="1" applyProtection="1">
      <alignment horizontal="center" vertical="center" wrapText="1"/>
      <protection/>
    </xf>
    <xf numFmtId="49" fontId="5" fillId="35" borderId="33" xfId="0" applyNumberFormat="1" applyFont="1" applyFill="1" applyBorder="1" applyAlignment="1" applyProtection="1">
      <alignment horizontal="center" vertical="center" wrapText="1"/>
      <protection/>
    </xf>
    <xf numFmtId="49" fontId="1" fillId="35" borderId="42" xfId="0" applyNumberFormat="1" applyFont="1" applyFill="1" applyBorder="1" applyAlignment="1" applyProtection="1">
      <alignment horizontal="center" vertical="center" wrapText="1"/>
      <protection/>
    </xf>
    <xf numFmtId="49" fontId="1" fillId="35" borderId="28" xfId="0" applyNumberFormat="1" applyFont="1" applyFill="1" applyBorder="1" applyAlignment="1" applyProtection="1">
      <alignment horizontal="center" vertical="center" wrapText="1"/>
      <protection/>
    </xf>
    <xf numFmtId="49" fontId="1" fillId="35" borderId="19" xfId="0" applyNumberFormat="1" applyFont="1" applyFill="1" applyBorder="1" applyAlignment="1" applyProtection="1">
      <alignment horizontal="center" vertical="center" textRotation="90" wrapText="1"/>
      <protection/>
    </xf>
    <xf numFmtId="49" fontId="1" fillId="35" borderId="23" xfId="0" applyNumberFormat="1" applyFont="1" applyFill="1" applyBorder="1" applyAlignment="1" applyProtection="1">
      <alignment horizontal="center" vertical="center" textRotation="90" wrapText="1"/>
      <protection/>
    </xf>
    <xf numFmtId="0" fontId="1" fillId="35" borderId="14" xfId="0" applyFont="1" applyFill="1" applyBorder="1" applyAlignment="1" applyProtection="1">
      <alignment horizontal="left" vertical="center"/>
      <protection/>
    </xf>
    <xf numFmtId="0" fontId="19" fillId="35" borderId="0" xfId="0" applyFont="1" applyFill="1" applyBorder="1" applyAlignment="1">
      <alignment horizontal="left" vertical="center"/>
    </xf>
    <xf numFmtId="0" fontId="19" fillId="35" borderId="0" xfId="0" applyFont="1" applyFill="1" applyBorder="1" applyAlignment="1">
      <alignment horizontal="center" vertical="top"/>
    </xf>
    <xf numFmtId="0" fontId="19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">
    <dxf>
      <font>
        <color indexed="10"/>
      </font>
    </dxf>
    <dxf>
      <fill>
        <patternFill patternType="gray125">
          <bgColor indexed="9"/>
        </patternFill>
      </fill>
    </dxf>
    <dxf>
      <fill>
        <patternFill patternType="gray125">
          <bgColor indexed="9"/>
        </patternFill>
      </fill>
    </dxf>
    <dxf>
      <border>
        <left/>
        <right/>
        <top/>
        <bottom/>
      </border>
    </dxf>
    <dxf>
      <fill>
        <patternFill>
          <bgColor indexed="9"/>
        </patternFill>
      </fill>
      <border>
        <left style="dotted"/>
        <right style="dotted"/>
        <top style="dotted"/>
        <bottom style="dotted"/>
      </border>
    </dxf>
    <dxf>
      <border>
        <left/>
        <right/>
        <top/>
        <bottom/>
      </border>
    </dxf>
    <dxf>
      <fill>
        <patternFill>
          <bgColor indexed="9"/>
        </patternFill>
      </fill>
      <border>
        <left style="dotted"/>
        <right style="dotted"/>
        <top style="dotted"/>
        <bottom style="dotted"/>
      </border>
    </dxf>
    <dxf>
      <border>
        <left/>
        <right/>
        <top/>
        <bottom/>
      </border>
    </dxf>
    <dxf>
      <fill>
        <patternFill>
          <bgColor indexed="9"/>
        </patternFill>
      </fill>
      <border>
        <left style="dotted"/>
        <right style="dotted"/>
        <top style="dotted"/>
        <bottom style="dotted"/>
      </border>
    </dxf>
    <dxf>
      <fill>
        <patternFill>
          <bgColor rgb="FFFFFFFF"/>
        </patternFill>
      </fill>
      <border>
        <left style="dotted">
          <color rgb="FF000000"/>
        </left>
        <right style="dotted">
          <color rgb="FF000000"/>
        </right>
        <top style="dotted"/>
        <bottom style="dotted">
          <color rgb="FF000000"/>
        </bottom>
      </border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CCCC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FEF3C4"/>
      <rgbColor rgb="0099CC00"/>
      <rgbColor rgb="00FFCC00"/>
      <rgbColor rgb="00FF9900"/>
      <rgbColor rgb="00FF6600"/>
      <rgbColor rgb="00666699"/>
      <rgbColor rgb="00969696"/>
      <rgbColor rgb="00003366"/>
      <rgbColor rgb="0000CC66"/>
      <rgbColor rgb="00006600"/>
      <rgbColor rgb="008080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12</xdr:row>
      <xdr:rowOff>0</xdr:rowOff>
    </xdr:from>
    <xdr:to>
      <xdr:col>18</xdr:col>
      <xdr:colOff>0</xdr:colOff>
      <xdr:row>36</xdr:row>
      <xdr:rowOff>0</xdr:rowOff>
    </xdr:to>
    <xdr:sp>
      <xdr:nvSpPr>
        <xdr:cNvPr id="1" name="Rectangle 570"/>
        <xdr:cNvSpPr>
          <a:spLocks/>
        </xdr:cNvSpPr>
      </xdr:nvSpPr>
      <xdr:spPr>
        <a:xfrm>
          <a:off x="3943350" y="2514600"/>
          <a:ext cx="209550" cy="5486400"/>
        </a:xfrm>
        <a:prstGeom prst="rect">
          <a:avLst/>
        </a:prstGeom>
        <a:pattFill prst="pct20">
          <a:fgClr>
            <a:srgbClr val="000000"/>
          </a:fgClr>
          <a:bgClr>
            <a:srgbClr val="FEF3C4"/>
          </a:bgClr>
        </a:patt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95250</xdr:colOff>
      <xdr:row>37</xdr:row>
      <xdr:rowOff>95250</xdr:rowOff>
    </xdr:from>
    <xdr:to>
      <xdr:col>17</xdr:col>
      <xdr:colOff>123825</xdr:colOff>
      <xdr:row>43</xdr:row>
      <xdr:rowOff>95250</xdr:rowOff>
    </xdr:to>
    <xdr:sp>
      <xdr:nvSpPr>
        <xdr:cNvPr id="2" name="AutoShape 773"/>
        <xdr:cNvSpPr>
          <a:spLocks/>
        </xdr:cNvSpPr>
      </xdr:nvSpPr>
      <xdr:spPr>
        <a:xfrm>
          <a:off x="2552700" y="8324850"/>
          <a:ext cx="1514475" cy="13716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47625</xdr:colOff>
      <xdr:row>39</xdr:row>
      <xdr:rowOff>38100</xdr:rowOff>
    </xdr:from>
    <xdr:to>
      <xdr:col>15</xdr:col>
      <xdr:colOff>200025</xdr:colOff>
      <xdr:row>41</xdr:row>
      <xdr:rowOff>190500</xdr:rowOff>
    </xdr:to>
    <xdr:sp>
      <xdr:nvSpPr>
        <xdr:cNvPr id="3" name="Oval 933"/>
        <xdr:cNvSpPr>
          <a:spLocks/>
        </xdr:cNvSpPr>
      </xdr:nvSpPr>
      <xdr:spPr>
        <a:xfrm>
          <a:off x="3000375" y="8724900"/>
          <a:ext cx="647700" cy="609600"/>
        </a:xfrm>
        <a:prstGeom prst="ellipse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10</xdr:row>
      <xdr:rowOff>123825</xdr:rowOff>
    </xdr:from>
    <xdr:to>
      <xdr:col>21</xdr:col>
      <xdr:colOff>0</xdr:colOff>
      <xdr:row>11</xdr:row>
      <xdr:rowOff>190500</xdr:rowOff>
    </xdr:to>
    <xdr:sp>
      <xdr:nvSpPr>
        <xdr:cNvPr id="4" name="Line 972"/>
        <xdr:cNvSpPr>
          <a:spLocks/>
        </xdr:cNvSpPr>
      </xdr:nvSpPr>
      <xdr:spPr>
        <a:xfrm>
          <a:off x="4857750" y="2181225"/>
          <a:ext cx="0" cy="295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9525</xdr:colOff>
      <xdr:row>13</xdr:row>
      <xdr:rowOff>104775</xdr:rowOff>
    </xdr:from>
    <xdr:to>
      <xdr:col>26</xdr:col>
      <xdr:colOff>200025</xdr:colOff>
      <xdr:row>13</xdr:row>
      <xdr:rowOff>161925</xdr:rowOff>
    </xdr:to>
    <xdr:grpSp>
      <xdr:nvGrpSpPr>
        <xdr:cNvPr id="5" name="Group 1047"/>
        <xdr:cNvGrpSpPr>
          <a:grpSpLocks/>
        </xdr:cNvGrpSpPr>
      </xdr:nvGrpSpPr>
      <xdr:grpSpPr>
        <a:xfrm>
          <a:off x="5495925" y="2847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" name="Group 68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" name="Line 68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" name="Oval 68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" name="Group 1043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" name="Line 104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" name="Oval 104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12</xdr:row>
      <xdr:rowOff>104775</xdr:rowOff>
    </xdr:from>
    <xdr:to>
      <xdr:col>26</xdr:col>
      <xdr:colOff>200025</xdr:colOff>
      <xdr:row>12</xdr:row>
      <xdr:rowOff>161925</xdr:rowOff>
    </xdr:to>
    <xdr:grpSp>
      <xdr:nvGrpSpPr>
        <xdr:cNvPr id="12" name="Group 1048"/>
        <xdr:cNvGrpSpPr>
          <a:grpSpLocks/>
        </xdr:cNvGrpSpPr>
      </xdr:nvGrpSpPr>
      <xdr:grpSpPr>
        <a:xfrm>
          <a:off x="5495925" y="2619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" name="Group 104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" name="Line 105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" name="Oval 105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" name="Group 105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" name="Line 105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" name="Oval 105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14</xdr:row>
      <xdr:rowOff>104775</xdr:rowOff>
    </xdr:from>
    <xdr:to>
      <xdr:col>26</xdr:col>
      <xdr:colOff>200025</xdr:colOff>
      <xdr:row>14</xdr:row>
      <xdr:rowOff>161925</xdr:rowOff>
    </xdr:to>
    <xdr:grpSp>
      <xdr:nvGrpSpPr>
        <xdr:cNvPr id="19" name="Group 1055"/>
        <xdr:cNvGrpSpPr>
          <a:grpSpLocks/>
        </xdr:cNvGrpSpPr>
      </xdr:nvGrpSpPr>
      <xdr:grpSpPr>
        <a:xfrm>
          <a:off x="5495925" y="3076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20" name="Group 105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1" name="Line 105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" name="Oval 105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3" name="Group 105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4" name="Line 106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" name="Oval 106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15</xdr:row>
      <xdr:rowOff>104775</xdr:rowOff>
    </xdr:from>
    <xdr:to>
      <xdr:col>26</xdr:col>
      <xdr:colOff>200025</xdr:colOff>
      <xdr:row>15</xdr:row>
      <xdr:rowOff>161925</xdr:rowOff>
    </xdr:to>
    <xdr:grpSp>
      <xdr:nvGrpSpPr>
        <xdr:cNvPr id="26" name="Group 1062"/>
        <xdr:cNvGrpSpPr>
          <a:grpSpLocks/>
        </xdr:cNvGrpSpPr>
      </xdr:nvGrpSpPr>
      <xdr:grpSpPr>
        <a:xfrm>
          <a:off x="5495925" y="3305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27" name="Group 1063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28" name="Line 106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" name="Oval 106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0" name="Group 1066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1" name="Line 106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" name="Oval 106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16</xdr:row>
      <xdr:rowOff>104775</xdr:rowOff>
    </xdr:from>
    <xdr:to>
      <xdr:col>26</xdr:col>
      <xdr:colOff>200025</xdr:colOff>
      <xdr:row>16</xdr:row>
      <xdr:rowOff>161925</xdr:rowOff>
    </xdr:to>
    <xdr:grpSp>
      <xdr:nvGrpSpPr>
        <xdr:cNvPr id="33" name="Group 1069"/>
        <xdr:cNvGrpSpPr>
          <a:grpSpLocks/>
        </xdr:cNvGrpSpPr>
      </xdr:nvGrpSpPr>
      <xdr:grpSpPr>
        <a:xfrm>
          <a:off x="5495925" y="3533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34" name="Group 1070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5" name="Line 107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" name="Oval 107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37" name="Group 1073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38" name="Line 107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" name="Oval 107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17</xdr:row>
      <xdr:rowOff>104775</xdr:rowOff>
    </xdr:from>
    <xdr:to>
      <xdr:col>26</xdr:col>
      <xdr:colOff>200025</xdr:colOff>
      <xdr:row>17</xdr:row>
      <xdr:rowOff>161925</xdr:rowOff>
    </xdr:to>
    <xdr:grpSp>
      <xdr:nvGrpSpPr>
        <xdr:cNvPr id="40" name="Group 1076"/>
        <xdr:cNvGrpSpPr>
          <a:grpSpLocks/>
        </xdr:cNvGrpSpPr>
      </xdr:nvGrpSpPr>
      <xdr:grpSpPr>
        <a:xfrm>
          <a:off x="5495925" y="3762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41" name="Group 1077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2" name="Line 107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3" name="Oval 107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44" name="Group 1080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5" name="Line 108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6" name="Oval 108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18</xdr:row>
      <xdr:rowOff>104775</xdr:rowOff>
    </xdr:from>
    <xdr:to>
      <xdr:col>26</xdr:col>
      <xdr:colOff>200025</xdr:colOff>
      <xdr:row>18</xdr:row>
      <xdr:rowOff>161925</xdr:rowOff>
    </xdr:to>
    <xdr:grpSp>
      <xdr:nvGrpSpPr>
        <xdr:cNvPr id="47" name="Group 1083"/>
        <xdr:cNvGrpSpPr>
          <a:grpSpLocks/>
        </xdr:cNvGrpSpPr>
      </xdr:nvGrpSpPr>
      <xdr:grpSpPr>
        <a:xfrm>
          <a:off x="5495925" y="3990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48" name="Group 1084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49" name="Line 108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" name="Oval 108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1" name="Group 1087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2" name="Line 108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" name="Oval 108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19</xdr:row>
      <xdr:rowOff>104775</xdr:rowOff>
    </xdr:from>
    <xdr:to>
      <xdr:col>26</xdr:col>
      <xdr:colOff>200025</xdr:colOff>
      <xdr:row>19</xdr:row>
      <xdr:rowOff>161925</xdr:rowOff>
    </xdr:to>
    <xdr:grpSp>
      <xdr:nvGrpSpPr>
        <xdr:cNvPr id="54" name="Group 1090"/>
        <xdr:cNvGrpSpPr>
          <a:grpSpLocks/>
        </xdr:cNvGrpSpPr>
      </xdr:nvGrpSpPr>
      <xdr:grpSpPr>
        <a:xfrm>
          <a:off x="5495925" y="4219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55" name="Group 1091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6" name="Line 109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7" name="Oval 109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58" name="Group 1094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59" name="Line 109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" name="Oval 109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20</xdr:row>
      <xdr:rowOff>104775</xdr:rowOff>
    </xdr:from>
    <xdr:to>
      <xdr:col>26</xdr:col>
      <xdr:colOff>200025</xdr:colOff>
      <xdr:row>20</xdr:row>
      <xdr:rowOff>161925</xdr:rowOff>
    </xdr:to>
    <xdr:grpSp>
      <xdr:nvGrpSpPr>
        <xdr:cNvPr id="61" name="Group 1097"/>
        <xdr:cNvGrpSpPr>
          <a:grpSpLocks/>
        </xdr:cNvGrpSpPr>
      </xdr:nvGrpSpPr>
      <xdr:grpSpPr>
        <a:xfrm>
          <a:off x="5495925" y="4448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2" name="Group 1098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63" name="Line 109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Oval 110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65" name="Group 1101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66" name="Line 110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7" name="Oval 110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21</xdr:row>
      <xdr:rowOff>104775</xdr:rowOff>
    </xdr:from>
    <xdr:to>
      <xdr:col>26</xdr:col>
      <xdr:colOff>200025</xdr:colOff>
      <xdr:row>21</xdr:row>
      <xdr:rowOff>161925</xdr:rowOff>
    </xdr:to>
    <xdr:grpSp>
      <xdr:nvGrpSpPr>
        <xdr:cNvPr id="68" name="Group 1104"/>
        <xdr:cNvGrpSpPr>
          <a:grpSpLocks/>
        </xdr:cNvGrpSpPr>
      </xdr:nvGrpSpPr>
      <xdr:grpSpPr>
        <a:xfrm>
          <a:off x="5495925" y="4676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69" name="Group 110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0" name="Line 110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1" name="Oval 110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2" name="Group 110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3" name="Line 110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4" name="Oval 111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22</xdr:row>
      <xdr:rowOff>104775</xdr:rowOff>
    </xdr:from>
    <xdr:to>
      <xdr:col>26</xdr:col>
      <xdr:colOff>200025</xdr:colOff>
      <xdr:row>22</xdr:row>
      <xdr:rowOff>161925</xdr:rowOff>
    </xdr:to>
    <xdr:grpSp>
      <xdr:nvGrpSpPr>
        <xdr:cNvPr id="75" name="Group 1111"/>
        <xdr:cNvGrpSpPr>
          <a:grpSpLocks/>
        </xdr:cNvGrpSpPr>
      </xdr:nvGrpSpPr>
      <xdr:grpSpPr>
        <a:xfrm>
          <a:off x="5495925" y="4905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76" name="Group 111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77" name="Line 111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78" name="Oval 111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79" name="Group 111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0" name="Line 111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1" name="Oval 111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23</xdr:row>
      <xdr:rowOff>104775</xdr:rowOff>
    </xdr:from>
    <xdr:to>
      <xdr:col>26</xdr:col>
      <xdr:colOff>200025</xdr:colOff>
      <xdr:row>23</xdr:row>
      <xdr:rowOff>161925</xdr:rowOff>
    </xdr:to>
    <xdr:grpSp>
      <xdr:nvGrpSpPr>
        <xdr:cNvPr id="82" name="Group 1118"/>
        <xdr:cNvGrpSpPr>
          <a:grpSpLocks/>
        </xdr:cNvGrpSpPr>
      </xdr:nvGrpSpPr>
      <xdr:grpSpPr>
        <a:xfrm>
          <a:off x="5495925" y="5133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83" name="Group 111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4" name="Line 112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5" name="Oval 112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6" name="Group 112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87" name="Line 112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8" name="Oval 112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24</xdr:row>
      <xdr:rowOff>104775</xdr:rowOff>
    </xdr:from>
    <xdr:to>
      <xdr:col>26</xdr:col>
      <xdr:colOff>200025</xdr:colOff>
      <xdr:row>24</xdr:row>
      <xdr:rowOff>161925</xdr:rowOff>
    </xdr:to>
    <xdr:grpSp>
      <xdr:nvGrpSpPr>
        <xdr:cNvPr id="89" name="Group 1125"/>
        <xdr:cNvGrpSpPr>
          <a:grpSpLocks/>
        </xdr:cNvGrpSpPr>
      </xdr:nvGrpSpPr>
      <xdr:grpSpPr>
        <a:xfrm>
          <a:off x="5495925" y="5362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90" name="Group 112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1" name="Line 112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2" name="Oval 112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93" name="Group 112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4" name="Line 113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5" name="Oval 113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25</xdr:row>
      <xdr:rowOff>104775</xdr:rowOff>
    </xdr:from>
    <xdr:to>
      <xdr:col>26</xdr:col>
      <xdr:colOff>200025</xdr:colOff>
      <xdr:row>25</xdr:row>
      <xdr:rowOff>161925</xdr:rowOff>
    </xdr:to>
    <xdr:grpSp>
      <xdr:nvGrpSpPr>
        <xdr:cNvPr id="96" name="Group 1132"/>
        <xdr:cNvGrpSpPr>
          <a:grpSpLocks/>
        </xdr:cNvGrpSpPr>
      </xdr:nvGrpSpPr>
      <xdr:grpSpPr>
        <a:xfrm>
          <a:off x="5495925" y="5591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97" name="Group 1133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98" name="Line 113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99" name="Oval 113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0" name="Group 1136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1" name="Line 113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2" name="Oval 113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26</xdr:row>
      <xdr:rowOff>104775</xdr:rowOff>
    </xdr:from>
    <xdr:to>
      <xdr:col>26</xdr:col>
      <xdr:colOff>200025</xdr:colOff>
      <xdr:row>26</xdr:row>
      <xdr:rowOff>161925</xdr:rowOff>
    </xdr:to>
    <xdr:grpSp>
      <xdr:nvGrpSpPr>
        <xdr:cNvPr id="103" name="Group 1139"/>
        <xdr:cNvGrpSpPr>
          <a:grpSpLocks/>
        </xdr:cNvGrpSpPr>
      </xdr:nvGrpSpPr>
      <xdr:grpSpPr>
        <a:xfrm>
          <a:off x="5495925" y="5819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04" name="Group 1140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5" name="Line 114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" name="Oval 114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7" name="Group 1143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08" name="Line 114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9" name="Oval 114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27</xdr:row>
      <xdr:rowOff>104775</xdr:rowOff>
    </xdr:from>
    <xdr:to>
      <xdr:col>26</xdr:col>
      <xdr:colOff>200025</xdr:colOff>
      <xdr:row>27</xdr:row>
      <xdr:rowOff>161925</xdr:rowOff>
    </xdr:to>
    <xdr:grpSp>
      <xdr:nvGrpSpPr>
        <xdr:cNvPr id="110" name="Group 1146"/>
        <xdr:cNvGrpSpPr>
          <a:grpSpLocks/>
        </xdr:cNvGrpSpPr>
      </xdr:nvGrpSpPr>
      <xdr:grpSpPr>
        <a:xfrm>
          <a:off x="5495925" y="6048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11" name="Group 1147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2" name="Line 114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3" name="Oval 114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14" name="Group 1150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5" name="Line 1151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6" name="Oval 1152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28</xdr:row>
      <xdr:rowOff>104775</xdr:rowOff>
    </xdr:from>
    <xdr:to>
      <xdr:col>26</xdr:col>
      <xdr:colOff>200025</xdr:colOff>
      <xdr:row>28</xdr:row>
      <xdr:rowOff>161925</xdr:rowOff>
    </xdr:to>
    <xdr:grpSp>
      <xdr:nvGrpSpPr>
        <xdr:cNvPr id="117" name="Group 1153"/>
        <xdr:cNvGrpSpPr>
          <a:grpSpLocks/>
        </xdr:cNvGrpSpPr>
      </xdr:nvGrpSpPr>
      <xdr:grpSpPr>
        <a:xfrm>
          <a:off x="5495925" y="6276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18" name="Group 1154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19" name="Line 115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Oval 115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1" name="Group 1157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2" name="Line 1158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3" name="Oval 1159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29</xdr:row>
      <xdr:rowOff>104775</xdr:rowOff>
    </xdr:from>
    <xdr:to>
      <xdr:col>26</xdr:col>
      <xdr:colOff>200025</xdr:colOff>
      <xdr:row>29</xdr:row>
      <xdr:rowOff>161925</xdr:rowOff>
    </xdr:to>
    <xdr:grpSp>
      <xdr:nvGrpSpPr>
        <xdr:cNvPr id="124" name="Group 1160"/>
        <xdr:cNvGrpSpPr>
          <a:grpSpLocks/>
        </xdr:cNvGrpSpPr>
      </xdr:nvGrpSpPr>
      <xdr:grpSpPr>
        <a:xfrm>
          <a:off x="5495925" y="6505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25" name="Group 1161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6" name="Line 116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7" name="Oval 116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28" name="Group 1164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29" name="Line 1165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" name="Oval 1166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30</xdr:row>
      <xdr:rowOff>104775</xdr:rowOff>
    </xdr:from>
    <xdr:to>
      <xdr:col>26</xdr:col>
      <xdr:colOff>200025</xdr:colOff>
      <xdr:row>30</xdr:row>
      <xdr:rowOff>161925</xdr:rowOff>
    </xdr:to>
    <xdr:grpSp>
      <xdr:nvGrpSpPr>
        <xdr:cNvPr id="131" name="Group 1167"/>
        <xdr:cNvGrpSpPr>
          <a:grpSpLocks/>
        </xdr:cNvGrpSpPr>
      </xdr:nvGrpSpPr>
      <xdr:grpSpPr>
        <a:xfrm>
          <a:off x="5495925" y="6734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2" name="Group 1168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33" name="Line 116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117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5" name="Group 1171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36" name="Line 1172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Oval 1173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31</xdr:row>
      <xdr:rowOff>104775</xdr:rowOff>
    </xdr:from>
    <xdr:to>
      <xdr:col>26</xdr:col>
      <xdr:colOff>200025</xdr:colOff>
      <xdr:row>31</xdr:row>
      <xdr:rowOff>161925</xdr:rowOff>
    </xdr:to>
    <xdr:grpSp>
      <xdr:nvGrpSpPr>
        <xdr:cNvPr id="138" name="Group 1174"/>
        <xdr:cNvGrpSpPr>
          <a:grpSpLocks/>
        </xdr:cNvGrpSpPr>
      </xdr:nvGrpSpPr>
      <xdr:grpSpPr>
        <a:xfrm>
          <a:off x="5495925" y="69627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39" name="Group 117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0" name="Line 117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1" name="Oval 117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2" name="Group 117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3" name="Line 117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4" name="Oval 118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32</xdr:row>
      <xdr:rowOff>104775</xdr:rowOff>
    </xdr:from>
    <xdr:to>
      <xdr:col>26</xdr:col>
      <xdr:colOff>200025</xdr:colOff>
      <xdr:row>32</xdr:row>
      <xdr:rowOff>161925</xdr:rowOff>
    </xdr:to>
    <xdr:grpSp>
      <xdr:nvGrpSpPr>
        <xdr:cNvPr id="145" name="Group 1181"/>
        <xdr:cNvGrpSpPr>
          <a:grpSpLocks/>
        </xdr:cNvGrpSpPr>
      </xdr:nvGrpSpPr>
      <xdr:grpSpPr>
        <a:xfrm>
          <a:off x="5495925" y="71913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46" name="Group 118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47" name="Line 118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" name="Oval 118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9" name="Group 118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0" name="Line 118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" name="Oval 118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33</xdr:row>
      <xdr:rowOff>104775</xdr:rowOff>
    </xdr:from>
    <xdr:to>
      <xdr:col>26</xdr:col>
      <xdr:colOff>200025</xdr:colOff>
      <xdr:row>33</xdr:row>
      <xdr:rowOff>161925</xdr:rowOff>
    </xdr:to>
    <xdr:grpSp>
      <xdr:nvGrpSpPr>
        <xdr:cNvPr id="152" name="Group 1188"/>
        <xdr:cNvGrpSpPr>
          <a:grpSpLocks/>
        </xdr:cNvGrpSpPr>
      </xdr:nvGrpSpPr>
      <xdr:grpSpPr>
        <a:xfrm>
          <a:off x="5495925" y="74199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53" name="Group 1189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4" name="Line 119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5" name="Oval 119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56" name="Group 1192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57" name="Line 119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8" name="Oval 119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34</xdr:row>
      <xdr:rowOff>104775</xdr:rowOff>
    </xdr:from>
    <xdr:to>
      <xdr:col>26</xdr:col>
      <xdr:colOff>200025</xdr:colOff>
      <xdr:row>34</xdr:row>
      <xdr:rowOff>161925</xdr:rowOff>
    </xdr:to>
    <xdr:grpSp>
      <xdr:nvGrpSpPr>
        <xdr:cNvPr id="159" name="Group 1195"/>
        <xdr:cNvGrpSpPr>
          <a:grpSpLocks/>
        </xdr:cNvGrpSpPr>
      </xdr:nvGrpSpPr>
      <xdr:grpSpPr>
        <a:xfrm>
          <a:off x="5495925" y="76485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60" name="Group 1196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1" name="Line 119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" name="Oval 119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3" name="Group 1199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4" name="Line 1200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1201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24</xdr:col>
      <xdr:colOff>9525</xdr:colOff>
      <xdr:row>35</xdr:row>
      <xdr:rowOff>104775</xdr:rowOff>
    </xdr:from>
    <xdr:to>
      <xdr:col>26</xdr:col>
      <xdr:colOff>200025</xdr:colOff>
      <xdr:row>35</xdr:row>
      <xdr:rowOff>161925</xdr:rowOff>
    </xdr:to>
    <xdr:grpSp>
      <xdr:nvGrpSpPr>
        <xdr:cNvPr id="166" name="Group 1202"/>
        <xdr:cNvGrpSpPr>
          <a:grpSpLocks/>
        </xdr:cNvGrpSpPr>
      </xdr:nvGrpSpPr>
      <xdr:grpSpPr>
        <a:xfrm>
          <a:off x="5495925" y="7877175"/>
          <a:ext cx="609600" cy="57150"/>
          <a:chOff x="513" y="303"/>
          <a:chExt cx="59" cy="6"/>
        </a:xfrm>
        <a:solidFill>
          <a:srgbClr val="FFFFFF"/>
        </a:solidFill>
      </xdr:grpSpPr>
      <xdr:grpSp>
        <xdr:nvGrpSpPr>
          <xdr:cNvPr id="167" name="Group 1203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68" name="Line 1204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9" name="Oval 1205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0" name="Group 1206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1" name="Line 1207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2" name="Oval 1208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123825</xdr:colOff>
      <xdr:row>8</xdr:row>
      <xdr:rowOff>76200</xdr:rowOff>
    </xdr:from>
    <xdr:to>
      <xdr:col>27</xdr:col>
      <xdr:colOff>123825</xdr:colOff>
      <xdr:row>11</xdr:row>
      <xdr:rowOff>152400</xdr:rowOff>
    </xdr:to>
    <xdr:grpSp>
      <xdr:nvGrpSpPr>
        <xdr:cNvPr id="173" name="Group 1211"/>
        <xdr:cNvGrpSpPr>
          <a:grpSpLocks/>
        </xdr:cNvGrpSpPr>
      </xdr:nvGrpSpPr>
      <xdr:grpSpPr>
        <a:xfrm>
          <a:off x="5400675" y="1676400"/>
          <a:ext cx="838200" cy="762000"/>
          <a:chOff x="254" y="40"/>
          <a:chExt cx="57" cy="60"/>
        </a:xfrm>
        <a:solidFill>
          <a:srgbClr val="FFFFFF"/>
        </a:solidFill>
      </xdr:grpSpPr>
      <xdr:sp>
        <xdr:nvSpPr>
          <xdr:cNvPr id="174" name="AutoShape 1212"/>
          <xdr:cNvSpPr>
            <a:spLocks/>
          </xdr:cNvSpPr>
        </xdr:nvSpPr>
        <xdr:spPr>
          <a:xfrm>
            <a:off x="254" y="40"/>
            <a:ext cx="57" cy="6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AutoShape 1213"/>
          <xdr:cNvSpPr>
            <a:spLocks/>
          </xdr:cNvSpPr>
        </xdr:nvSpPr>
        <xdr:spPr>
          <a:xfrm>
            <a:off x="256" y="42"/>
            <a:ext cx="53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200025</xdr:colOff>
      <xdr:row>40</xdr:row>
      <xdr:rowOff>104775</xdr:rowOff>
    </xdr:from>
    <xdr:to>
      <xdr:col>27</xdr:col>
      <xdr:colOff>9525</xdr:colOff>
      <xdr:row>40</xdr:row>
      <xdr:rowOff>161925</xdr:rowOff>
    </xdr:to>
    <xdr:grpSp>
      <xdr:nvGrpSpPr>
        <xdr:cNvPr id="176" name="Group 1214"/>
        <xdr:cNvGrpSpPr>
          <a:grpSpLocks/>
        </xdr:cNvGrpSpPr>
      </xdr:nvGrpSpPr>
      <xdr:grpSpPr>
        <a:xfrm>
          <a:off x="5476875" y="9020175"/>
          <a:ext cx="647700" cy="57150"/>
          <a:chOff x="513" y="303"/>
          <a:chExt cx="59" cy="6"/>
        </a:xfrm>
        <a:solidFill>
          <a:srgbClr val="FFFFFF"/>
        </a:solidFill>
      </xdr:grpSpPr>
      <xdr:grpSp>
        <xdr:nvGrpSpPr>
          <xdr:cNvPr id="177" name="Group 1215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78" name="Line 121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Oval 121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0" name="Group 1218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1" name="Line 1219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Oval 1220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23</xdr:col>
      <xdr:colOff>200025</xdr:colOff>
      <xdr:row>39</xdr:row>
      <xdr:rowOff>104775</xdr:rowOff>
    </xdr:from>
    <xdr:to>
      <xdr:col>27</xdr:col>
      <xdr:colOff>9525</xdr:colOff>
      <xdr:row>39</xdr:row>
      <xdr:rowOff>161925</xdr:rowOff>
    </xdr:to>
    <xdr:grpSp>
      <xdr:nvGrpSpPr>
        <xdr:cNvPr id="183" name="Group 1221"/>
        <xdr:cNvGrpSpPr>
          <a:grpSpLocks/>
        </xdr:cNvGrpSpPr>
      </xdr:nvGrpSpPr>
      <xdr:grpSpPr>
        <a:xfrm>
          <a:off x="5476875" y="8791575"/>
          <a:ext cx="647700" cy="57150"/>
          <a:chOff x="513" y="303"/>
          <a:chExt cx="59" cy="6"/>
        </a:xfrm>
        <a:solidFill>
          <a:srgbClr val="FFFFFF"/>
        </a:solidFill>
      </xdr:grpSpPr>
      <xdr:grpSp>
        <xdr:nvGrpSpPr>
          <xdr:cNvPr id="184" name="Group 1222"/>
          <xdr:cNvGrpSpPr>
            <a:grpSpLocks/>
          </xdr:cNvGrpSpPr>
        </xdr:nvGrpSpPr>
        <xdr:grpSpPr>
          <a:xfrm flipH="1">
            <a:off x="513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5" name="Line 1223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6" name="Oval 1224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87" name="Group 1225"/>
          <xdr:cNvGrpSpPr>
            <a:grpSpLocks/>
          </xdr:cNvGrpSpPr>
        </xdr:nvGrpSpPr>
        <xdr:grpSpPr>
          <a:xfrm>
            <a:off x="550" y="303"/>
            <a:ext cx="22" cy="6"/>
            <a:chOff x="491" y="17"/>
            <a:chExt cx="22" cy="6"/>
          </a:xfrm>
          <a:solidFill>
            <a:srgbClr val="FFFFFF"/>
          </a:solidFill>
        </xdr:grpSpPr>
        <xdr:sp>
          <xdr:nvSpPr>
            <xdr:cNvPr id="188" name="Line 1226"/>
            <xdr:cNvSpPr>
              <a:spLocks/>
            </xdr:cNvSpPr>
          </xdr:nvSpPr>
          <xdr:spPr>
            <a:xfrm>
              <a:off x="494" y="20"/>
              <a:ext cx="1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9" name="Oval 1227"/>
            <xdr:cNvSpPr>
              <a:spLocks/>
            </xdr:cNvSpPr>
          </xdr:nvSpPr>
          <xdr:spPr>
            <a:xfrm>
              <a:off x="491" y="17"/>
              <a:ext cx="6" cy="6"/>
            </a:xfrm>
            <a:prstGeom prst="ellipse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8</xdr:row>
      <xdr:rowOff>0</xdr:rowOff>
    </xdr:from>
    <xdr:to>
      <xdr:col>14</xdr:col>
      <xdr:colOff>0</xdr:colOff>
      <xdr:row>9</xdr:row>
      <xdr:rowOff>0</xdr:rowOff>
    </xdr:to>
    <xdr:sp>
      <xdr:nvSpPr>
        <xdr:cNvPr id="190" name="Text Box 1228"/>
        <xdr:cNvSpPr txBox="1">
          <a:spLocks noChangeArrowheads="1"/>
        </xdr:cNvSpPr>
      </xdr:nvSpPr>
      <xdr:spPr>
        <a:xfrm>
          <a:off x="2952750" y="1600200"/>
          <a:ext cx="247650" cy="228600"/>
        </a:xfrm>
        <a:prstGeom prst="rect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X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0</xdr:colOff>
      <xdr:row>8</xdr:row>
      <xdr:rowOff>0</xdr:rowOff>
    </xdr:to>
    <xdr:sp fLocksText="0">
      <xdr:nvSpPr>
        <xdr:cNvPr id="191" name="Text Box 1229"/>
        <xdr:cNvSpPr txBox="1">
          <a:spLocks noChangeArrowheads="1"/>
        </xdr:cNvSpPr>
      </xdr:nvSpPr>
      <xdr:spPr>
        <a:xfrm>
          <a:off x="2952750" y="1371600"/>
          <a:ext cx="247650" cy="228600"/>
        </a:xfrm>
        <a:prstGeom prst="rect">
          <a:avLst/>
        </a:prstGeom>
        <a:solidFill>
          <a:srgbClr val="FEF3C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123825</xdr:rowOff>
    </xdr:from>
    <xdr:to>
      <xdr:col>30</xdr:col>
      <xdr:colOff>0</xdr:colOff>
      <xdr:row>11</xdr:row>
      <xdr:rowOff>190500</xdr:rowOff>
    </xdr:to>
    <xdr:sp>
      <xdr:nvSpPr>
        <xdr:cNvPr id="192" name="Line 1234"/>
        <xdr:cNvSpPr>
          <a:spLocks/>
        </xdr:cNvSpPr>
      </xdr:nvSpPr>
      <xdr:spPr>
        <a:xfrm>
          <a:off x="6743700" y="2181225"/>
          <a:ext cx="0" cy="2952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142875</xdr:rowOff>
    </xdr:from>
    <xdr:to>
      <xdr:col>3</xdr:col>
      <xdr:colOff>95250</xdr:colOff>
      <xdr:row>38</xdr:row>
      <xdr:rowOff>85725</xdr:rowOff>
    </xdr:to>
    <xdr:sp>
      <xdr:nvSpPr>
        <xdr:cNvPr id="193" name="Text Box 1237"/>
        <xdr:cNvSpPr txBox="1">
          <a:spLocks noChangeArrowheads="1"/>
        </xdr:cNvSpPr>
      </xdr:nvSpPr>
      <xdr:spPr>
        <a:xfrm>
          <a:off x="95250" y="8372475"/>
          <a:ext cx="628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Egyebek: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0</xdr:rowOff>
    </xdr:from>
    <xdr:to>
      <xdr:col>9</xdr:col>
      <xdr:colOff>209550</xdr:colOff>
      <xdr:row>11</xdr:row>
      <xdr:rowOff>0</xdr:rowOff>
    </xdr:to>
    <xdr:grpSp>
      <xdr:nvGrpSpPr>
        <xdr:cNvPr id="1" name="Group 13"/>
        <xdr:cNvGrpSpPr>
          <a:grpSpLocks/>
        </xdr:cNvGrpSpPr>
      </xdr:nvGrpSpPr>
      <xdr:grpSpPr>
        <a:xfrm>
          <a:off x="1676400" y="1714500"/>
          <a:ext cx="419100" cy="381000"/>
          <a:chOff x="266" y="176"/>
          <a:chExt cx="44" cy="44"/>
        </a:xfrm>
        <a:solidFill>
          <a:srgbClr val="FFFFFF"/>
        </a:solidFill>
      </xdr:grpSpPr>
      <xdr:sp>
        <xdr:nvSpPr>
          <xdr:cNvPr id="2" name="Line 14"/>
          <xdr:cNvSpPr>
            <a:spLocks/>
          </xdr:cNvSpPr>
        </xdr:nvSpPr>
        <xdr:spPr>
          <a:xfrm>
            <a:off x="266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15"/>
          <xdr:cNvSpPr>
            <a:spLocks/>
          </xdr:cNvSpPr>
        </xdr:nvSpPr>
        <xdr:spPr>
          <a:xfrm>
            <a:off x="289" y="17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</xdr:row>
      <xdr:rowOff>0</xdr:rowOff>
    </xdr:from>
    <xdr:to>
      <xdr:col>10</xdr:col>
      <xdr:colOff>0</xdr:colOff>
      <xdr:row>5</xdr:row>
      <xdr:rowOff>0</xdr:rowOff>
    </xdr:to>
    <xdr:grpSp>
      <xdr:nvGrpSpPr>
        <xdr:cNvPr id="4" name="Group 16"/>
        <xdr:cNvGrpSpPr>
          <a:grpSpLocks/>
        </xdr:cNvGrpSpPr>
      </xdr:nvGrpSpPr>
      <xdr:grpSpPr>
        <a:xfrm>
          <a:off x="1676400" y="571500"/>
          <a:ext cx="419100" cy="381000"/>
          <a:chOff x="266" y="44"/>
          <a:chExt cx="46" cy="44"/>
        </a:xfrm>
        <a:solidFill>
          <a:srgbClr val="FFFFFF"/>
        </a:solidFill>
      </xdr:grpSpPr>
      <xdr:sp>
        <xdr:nvSpPr>
          <xdr:cNvPr id="5" name="Line 17"/>
          <xdr:cNvSpPr>
            <a:spLocks/>
          </xdr:cNvSpPr>
        </xdr:nvSpPr>
        <xdr:spPr>
          <a:xfrm>
            <a:off x="266" y="6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>
            <a:off x="289" y="4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19"/>
          <xdr:cNvSpPr>
            <a:spLocks/>
          </xdr:cNvSpPr>
        </xdr:nvSpPr>
        <xdr:spPr>
          <a:xfrm flipV="1"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20"/>
          <xdr:cNvSpPr>
            <a:spLocks/>
          </xdr:cNvSpPr>
        </xdr:nvSpPr>
        <xdr:spPr>
          <a:xfrm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6</xdr:row>
      <xdr:rowOff>0</xdr:rowOff>
    </xdr:from>
    <xdr:to>
      <xdr:col>9</xdr:col>
      <xdr:colOff>152400</xdr:colOff>
      <xdr:row>8</xdr:row>
      <xdr:rowOff>0</xdr:rowOff>
    </xdr:to>
    <xdr:grpSp>
      <xdr:nvGrpSpPr>
        <xdr:cNvPr id="9" name="Group 21"/>
        <xdr:cNvGrpSpPr>
          <a:grpSpLocks/>
        </xdr:cNvGrpSpPr>
      </xdr:nvGrpSpPr>
      <xdr:grpSpPr>
        <a:xfrm>
          <a:off x="1733550" y="1143000"/>
          <a:ext cx="304800" cy="381000"/>
          <a:chOff x="273" y="110"/>
          <a:chExt cx="32" cy="44"/>
        </a:xfrm>
        <a:solidFill>
          <a:srgbClr val="FFFFFF"/>
        </a:solidFill>
      </xdr:grpSpPr>
      <xdr:sp>
        <xdr:nvSpPr>
          <xdr:cNvPr id="10" name="Line 22"/>
          <xdr:cNvSpPr>
            <a:spLocks/>
          </xdr:cNvSpPr>
        </xdr:nvSpPr>
        <xdr:spPr>
          <a:xfrm>
            <a:off x="289" y="11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23"/>
          <xdr:cNvSpPr>
            <a:spLocks/>
          </xdr:cNvSpPr>
        </xdr:nvSpPr>
        <xdr:spPr>
          <a:xfrm rot="701917" flipV="1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24"/>
          <xdr:cNvSpPr>
            <a:spLocks/>
          </xdr:cNvSpPr>
        </xdr:nvSpPr>
        <xdr:spPr>
          <a:xfrm rot="20850360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0</xdr:colOff>
      <xdr:row>16</xdr:row>
      <xdr:rowOff>0</xdr:rowOff>
    </xdr:to>
    <xdr:grpSp>
      <xdr:nvGrpSpPr>
        <xdr:cNvPr id="13" name="Group 188"/>
        <xdr:cNvGrpSpPr>
          <a:grpSpLocks/>
        </xdr:cNvGrpSpPr>
      </xdr:nvGrpSpPr>
      <xdr:grpSpPr>
        <a:xfrm>
          <a:off x="1885950" y="2667000"/>
          <a:ext cx="419100" cy="381000"/>
          <a:chOff x="266" y="44"/>
          <a:chExt cx="46" cy="44"/>
        </a:xfrm>
        <a:solidFill>
          <a:srgbClr val="FFFFFF"/>
        </a:solidFill>
      </xdr:grpSpPr>
      <xdr:sp>
        <xdr:nvSpPr>
          <xdr:cNvPr id="14" name="Line 189"/>
          <xdr:cNvSpPr>
            <a:spLocks/>
          </xdr:cNvSpPr>
        </xdr:nvSpPr>
        <xdr:spPr>
          <a:xfrm>
            <a:off x="266" y="66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Line 190"/>
          <xdr:cNvSpPr>
            <a:spLocks/>
          </xdr:cNvSpPr>
        </xdr:nvSpPr>
        <xdr:spPr>
          <a:xfrm>
            <a:off x="289" y="44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Line 191"/>
          <xdr:cNvSpPr>
            <a:spLocks/>
          </xdr:cNvSpPr>
        </xdr:nvSpPr>
        <xdr:spPr>
          <a:xfrm flipV="1"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192"/>
          <xdr:cNvSpPr>
            <a:spLocks/>
          </xdr:cNvSpPr>
        </xdr:nvSpPr>
        <xdr:spPr>
          <a:xfrm>
            <a:off x="273" y="51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24</xdr:row>
      <xdr:rowOff>0</xdr:rowOff>
    </xdr:from>
    <xdr:to>
      <xdr:col>11</xdr:col>
      <xdr:colOff>0</xdr:colOff>
      <xdr:row>26</xdr:row>
      <xdr:rowOff>0</xdr:rowOff>
    </xdr:to>
    <xdr:grpSp>
      <xdr:nvGrpSpPr>
        <xdr:cNvPr id="18" name="Group 202"/>
        <xdr:cNvGrpSpPr>
          <a:grpSpLocks/>
        </xdr:cNvGrpSpPr>
      </xdr:nvGrpSpPr>
      <xdr:grpSpPr>
        <a:xfrm>
          <a:off x="1885950" y="4572000"/>
          <a:ext cx="419100" cy="381000"/>
          <a:chOff x="266" y="176"/>
          <a:chExt cx="44" cy="44"/>
        </a:xfrm>
        <a:solidFill>
          <a:srgbClr val="FFFFFF"/>
        </a:solidFill>
      </xdr:grpSpPr>
      <xdr:sp>
        <xdr:nvSpPr>
          <xdr:cNvPr id="19" name="Line 203"/>
          <xdr:cNvSpPr>
            <a:spLocks/>
          </xdr:cNvSpPr>
        </xdr:nvSpPr>
        <xdr:spPr>
          <a:xfrm>
            <a:off x="266" y="198"/>
            <a:ext cx="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204"/>
          <xdr:cNvSpPr>
            <a:spLocks/>
          </xdr:cNvSpPr>
        </xdr:nvSpPr>
        <xdr:spPr>
          <a:xfrm>
            <a:off x="289" y="176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152400</xdr:colOff>
      <xdr:row>21</xdr:row>
      <xdr:rowOff>0</xdr:rowOff>
    </xdr:to>
    <xdr:grpSp>
      <xdr:nvGrpSpPr>
        <xdr:cNvPr id="21" name="Group 205"/>
        <xdr:cNvGrpSpPr>
          <a:grpSpLocks/>
        </xdr:cNvGrpSpPr>
      </xdr:nvGrpSpPr>
      <xdr:grpSpPr>
        <a:xfrm>
          <a:off x="1943100" y="3619500"/>
          <a:ext cx="304800" cy="381000"/>
          <a:chOff x="273" y="110"/>
          <a:chExt cx="32" cy="44"/>
        </a:xfrm>
        <a:solidFill>
          <a:srgbClr val="FFFFFF"/>
        </a:solidFill>
      </xdr:grpSpPr>
      <xdr:sp>
        <xdr:nvSpPr>
          <xdr:cNvPr id="22" name="Line 206"/>
          <xdr:cNvSpPr>
            <a:spLocks/>
          </xdr:cNvSpPr>
        </xdr:nvSpPr>
        <xdr:spPr>
          <a:xfrm>
            <a:off x="289" y="110"/>
            <a:ext cx="0" cy="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Line 207"/>
          <xdr:cNvSpPr>
            <a:spLocks/>
          </xdr:cNvSpPr>
        </xdr:nvSpPr>
        <xdr:spPr>
          <a:xfrm rot="701917" flipV="1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Line 208"/>
          <xdr:cNvSpPr>
            <a:spLocks/>
          </xdr:cNvSpPr>
        </xdr:nvSpPr>
        <xdr:spPr>
          <a:xfrm rot="20850360">
            <a:off x="273" y="117"/>
            <a:ext cx="32" cy="3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13</xdr:row>
      <xdr:rowOff>0</xdr:rowOff>
    </xdr:from>
    <xdr:to>
      <xdr:col>5</xdr:col>
      <xdr:colOff>0</xdr:colOff>
      <xdr:row>17</xdr:row>
      <xdr:rowOff>0</xdr:rowOff>
    </xdr:to>
    <xdr:grpSp>
      <xdr:nvGrpSpPr>
        <xdr:cNvPr id="25" name="Group 256"/>
        <xdr:cNvGrpSpPr>
          <a:grpSpLocks/>
        </xdr:cNvGrpSpPr>
      </xdr:nvGrpSpPr>
      <xdr:grpSpPr>
        <a:xfrm>
          <a:off x="209550" y="2476500"/>
          <a:ext cx="838200" cy="762000"/>
          <a:chOff x="254" y="40"/>
          <a:chExt cx="76" cy="80"/>
        </a:xfrm>
        <a:solidFill>
          <a:srgbClr val="FFFFFF"/>
        </a:solidFill>
      </xdr:grpSpPr>
      <xdr:grpSp>
        <xdr:nvGrpSpPr>
          <xdr:cNvPr id="26" name="Group 257"/>
          <xdr:cNvGrpSpPr>
            <a:grpSpLocks/>
          </xdr:cNvGrpSpPr>
        </xdr:nvGrpSpPr>
        <xdr:grpSpPr>
          <a:xfrm>
            <a:off x="273" y="60"/>
            <a:ext cx="38" cy="40"/>
            <a:chOff x="273" y="60"/>
            <a:chExt cx="38" cy="40"/>
          </a:xfrm>
          <a:solidFill>
            <a:srgbClr val="FFFFFF"/>
          </a:solidFill>
        </xdr:grpSpPr>
        <xdr:sp>
          <xdr:nvSpPr>
            <xdr:cNvPr id="27" name="Oval 258"/>
            <xdr:cNvSpPr>
              <a:spLocks/>
            </xdr:cNvSpPr>
          </xdr:nvSpPr>
          <xdr:spPr>
            <a:xfrm>
              <a:off x="273" y="60"/>
              <a:ext cx="38" cy="4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" name="AutoShape 259"/>
            <xdr:cNvSpPr>
              <a:spLocks/>
            </xdr:cNvSpPr>
          </xdr:nvSpPr>
          <xdr:spPr>
            <a:xfrm>
              <a:off x="284" y="60"/>
              <a:ext cx="17" cy="40"/>
            </a:xfrm>
            <a:prstGeom prst="upArrow">
              <a:avLst>
                <a:gd name="adj1" fmla="val -15000"/>
                <a:gd name="adj2" fmla="val -23333"/>
              </a:avLst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29" name="Group 260"/>
          <xdr:cNvGrpSpPr>
            <a:grpSpLocks/>
          </xdr:cNvGrpSpPr>
        </xdr:nvGrpSpPr>
        <xdr:grpSpPr>
          <a:xfrm>
            <a:off x="254" y="40"/>
            <a:ext cx="76" cy="80"/>
            <a:chOff x="254" y="40"/>
            <a:chExt cx="57" cy="60"/>
          </a:xfrm>
          <a:solidFill>
            <a:srgbClr val="FFFFFF"/>
          </a:solidFill>
        </xdr:grpSpPr>
        <xdr:sp>
          <xdr:nvSpPr>
            <xdr:cNvPr id="30" name="AutoShape 261"/>
            <xdr:cNvSpPr>
              <a:spLocks/>
            </xdr:cNvSpPr>
          </xdr:nvSpPr>
          <xdr:spPr>
            <a:xfrm>
              <a:off x="254" y="40"/>
              <a:ext cx="57" cy="60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" name="AutoShape 262"/>
            <xdr:cNvSpPr>
              <a:spLocks/>
            </xdr:cNvSpPr>
          </xdr:nvSpPr>
          <xdr:spPr>
            <a:xfrm>
              <a:off x="256" y="42"/>
              <a:ext cx="53" cy="56"/>
            </a:xfrm>
            <a:prstGeom prst="round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18</xdr:row>
      <xdr:rowOff>0</xdr:rowOff>
    </xdr:from>
    <xdr:to>
      <xdr:col>3</xdr:col>
      <xdr:colOff>0</xdr:colOff>
      <xdr:row>20</xdr:row>
      <xdr:rowOff>0</xdr:rowOff>
    </xdr:to>
    <xdr:grpSp>
      <xdr:nvGrpSpPr>
        <xdr:cNvPr id="32" name="Group 266"/>
        <xdr:cNvGrpSpPr>
          <a:grpSpLocks/>
        </xdr:cNvGrpSpPr>
      </xdr:nvGrpSpPr>
      <xdr:grpSpPr>
        <a:xfrm>
          <a:off x="209550" y="3429000"/>
          <a:ext cx="419100" cy="381000"/>
          <a:chOff x="19" y="360"/>
          <a:chExt cx="38" cy="40"/>
        </a:xfrm>
        <a:solidFill>
          <a:srgbClr val="FFFFFF"/>
        </a:solidFill>
      </xdr:grpSpPr>
      <xdr:sp>
        <xdr:nvSpPr>
          <xdr:cNvPr id="33" name="Oval 264"/>
          <xdr:cNvSpPr>
            <a:spLocks/>
          </xdr:cNvSpPr>
        </xdr:nvSpPr>
        <xdr:spPr>
          <a:xfrm>
            <a:off x="19" y="36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AutoShape 265"/>
          <xdr:cNvSpPr>
            <a:spLocks/>
          </xdr:cNvSpPr>
        </xdr:nvSpPr>
        <xdr:spPr>
          <a:xfrm>
            <a:off x="30" y="360"/>
            <a:ext cx="17" cy="40"/>
          </a:xfrm>
          <a:prstGeom prst="upArrow">
            <a:avLst>
              <a:gd name="adj1" fmla="val -15000"/>
              <a:gd name="adj2" fmla="val -23333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</xdr:row>
      <xdr:rowOff>0</xdr:rowOff>
    </xdr:from>
    <xdr:to>
      <xdr:col>33</xdr:col>
      <xdr:colOff>0</xdr:colOff>
      <xdr:row>7</xdr:row>
      <xdr:rowOff>0</xdr:rowOff>
    </xdr:to>
    <xdr:grpSp>
      <xdr:nvGrpSpPr>
        <xdr:cNvPr id="35" name="Group 408"/>
        <xdr:cNvGrpSpPr>
          <a:grpSpLocks/>
        </xdr:cNvGrpSpPr>
      </xdr:nvGrpSpPr>
      <xdr:grpSpPr>
        <a:xfrm>
          <a:off x="6076950" y="571500"/>
          <a:ext cx="838200" cy="762000"/>
          <a:chOff x="551" y="60"/>
          <a:chExt cx="76" cy="80"/>
        </a:xfrm>
        <a:solidFill>
          <a:srgbClr val="FFFFFF"/>
        </a:solidFill>
      </xdr:grpSpPr>
      <xdr:sp>
        <xdr:nvSpPr>
          <xdr:cNvPr id="36" name="Oval 275"/>
          <xdr:cNvSpPr>
            <a:spLocks/>
          </xdr:cNvSpPr>
        </xdr:nvSpPr>
        <xdr:spPr>
          <a:xfrm>
            <a:off x="551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277"/>
          <xdr:cNvSpPr>
            <a:spLocks/>
          </xdr:cNvSpPr>
        </xdr:nvSpPr>
        <xdr:spPr>
          <a:xfrm>
            <a:off x="570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AutoShape 278"/>
          <xdr:cNvSpPr>
            <a:spLocks/>
          </xdr:cNvSpPr>
        </xdr:nvSpPr>
        <xdr:spPr>
          <a:xfrm>
            <a:off x="578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13</xdr:row>
      <xdr:rowOff>0</xdr:rowOff>
    </xdr:from>
    <xdr:to>
      <xdr:col>33</xdr:col>
      <xdr:colOff>0</xdr:colOff>
      <xdr:row>17</xdr:row>
      <xdr:rowOff>0</xdr:rowOff>
    </xdr:to>
    <xdr:grpSp>
      <xdr:nvGrpSpPr>
        <xdr:cNvPr id="39" name="Group 414"/>
        <xdr:cNvGrpSpPr>
          <a:grpSpLocks/>
        </xdr:cNvGrpSpPr>
      </xdr:nvGrpSpPr>
      <xdr:grpSpPr>
        <a:xfrm>
          <a:off x="6076950" y="2476500"/>
          <a:ext cx="838200" cy="762000"/>
          <a:chOff x="551" y="260"/>
          <a:chExt cx="76" cy="80"/>
        </a:xfrm>
        <a:solidFill>
          <a:srgbClr val="FFFFFF"/>
        </a:solidFill>
      </xdr:grpSpPr>
      <xdr:sp>
        <xdr:nvSpPr>
          <xdr:cNvPr id="40" name="Oval 334"/>
          <xdr:cNvSpPr>
            <a:spLocks/>
          </xdr:cNvSpPr>
        </xdr:nvSpPr>
        <xdr:spPr>
          <a:xfrm flipV="1">
            <a:off x="551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35"/>
          <xdr:cNvSpPr>
            <a:spLocks/>
          </xdr:cNvSpPr>
        </xdr:nvSpPr>
        <xdr:spPr>
          <a:xfrm flipV="1">
            <a:off x="570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AutoShape 336"/>
          <xdr:cNvSpPr>
            <a:spLocks/>
          </xdr:cNvSpPr>
        </xdr:nvSpPr>
        <xdr:spPr>
          <a:xfrm flipV="1">
            <a:off x="578" y="2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18</xdr:row>
      <xdr:rowOff>0</xdr:rowOff>
    </xdr:from>
    <xdr:to>
      <xdr:col>33</xdr:col>
      <xdr:colOff>0</xdr:colOff>
      <xdr:row>22</xdr:row>
      <xdr:rowOff>0</xdr:rowOff>
    </xdr:to>
    <xdr:grpSp>
      <xdr:nvGrpSpPr>
        <xdr:cNvPr id="43" name="Group 417"/>
        <xdr:cNvGrpSpPr>
          <a:grpSpLocks/>
        </xdr:cNvGrpSpPr>
      </xdr:nvGrpSpPr>
      <xdr:grpSpPr>
        <a:xfrm>
          <a:off x="6076950" y="3429000"/>
          <a:ext cx="838200" cy="762000"/>
          <a:chOff x="551" y="360"/>
          <a:chExt cx="76" cy="80"/>
        </a:xfrm>
        <a:solidFill>
          <a:srgbClr val="FFFFFF"/>
        </a:solidFill>
      </xdr:grpSpPr>
      <xdr:sp>
        <xdr:nvSpPr>
          <xdr:cNvPr id="44" name="Oval 338"/>
          <xdr:cNvSpPr>
            <a:spLocks/>
          </xdr:cNvSpPr>
        </xdr:nvSpPr>
        <xdr:spPr>
          <a:xfrm>
            <a:off x="551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339"/>
          <xdr:cNvSpPr>
            <a:spLocks/>
          </xdr:cNvSpPr>
        </xdr:nvSpPr>
        <xdr:spPr>
          <a:xfrm>
            <a:off x="570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AutoShape 340"/>
          <xdr:cNvSpPr>
            <a:spLocks/>
          </xdr:cNvSpPr>
        </xdr:nvSpPr>
        <xdr:spPr>
          <a:xfrm rot="16200000">
            <a:off x="570" y="389"/>
            <a:ext cx="48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8</xdr:row>
      <xdr:rowOff>0</xdr:rowOff>
    </xdr:from>
    <xdr:to>
      <xdr:col>33</xdr:col>
      <xdr:colOff>0</xdr:colOff>
      <xdr:row>12</xdr:row>
      <xdr:rowOff>0</xdr:rowOff>
    </xdr:to>
    <xdr:grpSp>
      <xdr:nvGrpSpPr>
        <xdr:cNvPr id="47" name="Group 411"/>
        <xdr:cNvGrpSpPr>
          <a:grpSpLocks/>
        </xdr:cNvGrpSpPr>
      </xdr:nvGrpSpPr>
      <xdr:grpSpPr>
        <a:xfrm>
          <a:off x="6076950" y="1524000"/>
          <a:ext cx="838200" cy="762000"/>
          <a:chOff x="551" y="160"/>
          <a:chExt cx="76" cy="80"/>
        </a:xfrm>
        <a:solidFill>
          <a:srgbClr val="FFFFFF"/>
        </a:solidFill>
      </xdr:grpSpPr>
      <xdr:sp>
        <xdr:nvSpPr>
          <xdr:cNvPr id="48" name="Oval 341"/>
          <xdr:cNvSpPr>
            <a:spLocks/>
          </xdr:cNvSpPr>
        </xdr:nvSpPr>
        <xdr:spPr>
          <a:xfrm flipH="1">
            <a:off x="551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342"/>
          <xdr:cNvSpPr>
            <a:spLocks/>
          </xdr:cNvSpPr>
        </xdr:nvSpPr>
        <xdr:spPr>
          <a:xfrm flipH="1">
            <a:off x="570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AutoShape 343"/>
          <xdr:cNvSpPr>
            <a:spLocks/>
          </xdr:cNvSpPr>
        </xdr:nvSpPr>
        <xdr:spPr>
          <a:xfrm rot="5400000" flipH="1">
            <a:off x="573" y="177"/>
            <a:ext cx="22" cy="47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3</xdr:row>
      <xdr:rowOff>0</xdr:rowOff>
    </xdr:from>
    <xdr:to>
      <xdr:col>26</xdr:col>
      <xdr:colOff>0</xdr:colOff>
      <xdr:row>7</xdr:row>
      <xdr:rowOff>0</xdr:rowOff>
    </xdr:to>
    <xdr:grpSp>
      <xdr:nvGrpSpPr>
        <xdr:cNvPr id="51" name="Group 407"/>
        <xdr:cNvGrpSpPr>
          <a:grpSpLocks/>
        </xdr:cNvGrpSpPr>
      </xdr:nvGrpSpPr>
      <xdr:grpSpPr>
        <a:xfrm>
          <a:off x="4610100" y="571500"/>
          <a:ext cx="838200" cy="762000"/>
          <a:chOff x="418" y="60"/>
          <a:chExt cx="76" cy="80"/>
        </a:xfrm>
        <a:solidFill>
          <a:srgbClr val="FFFFFF"/>
        </a:solidFill>
      </xdr:grpSpPr>
      <xdr:sp>
        <xdr:nvSpPr>
          <xdr:cNvPr id="52" name="Oval 344"/>
          <xdr:cNvSpPr>
            <a:spLocks/>
          </xdr:cNvSpPr>
        </xdr:nvSpPr>
        <xdr:spPr>
          <a:xfrm>
            <a:off x="418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345"/>
          <xdr:cNvSpPr>
            <a:spLocks/>
          </xdr:cNvSpPr>
        </xdr:nvSpPr>
        <xdr:spPr>
          <a:xfrm>
            <a:off x="437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AutoShape 346"/>
          <xdr:cNvSpPr>
            <a:spLocks/>
          </xdr:cNvSpPr>
        </xdr:nvSpPr>
        <xdr:spPr>
          <a:xfrm>
            <a:off x="445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8</xdr:row>
      <xdr:rowOff>0</xdr:rowOff>
    </xdr:from>
    <xdr:to>
      <xdr:col>19</xdr:col>
      <xdr:colOff>0</xdr:colOff>
      <xdr:row>12</xdr:row>
      <xdr:rowOff>0</xdr:rowOff>
    </xdr:to>
    <xdr:grpSp>
      <xdr:nvGrpSpPr>
        <xdr:cNvPr id="55" name="Group 409"/>
        <xdr:cNvGrpSpPr>
          <a:grpSpLocks/>
        </xdr:cNvGrpSpPr>
      </xdr:nvGrpSpPr>
      <xdr:grpSpPr>
        <a:xfrm>
          <a:off x="3143250" y="1524000"/>
          <a:ext cx="838200" cy="762000"/>
          <a:chOff x="285" y="160"/>
          <a:chExt cx="76" cy="80"/>
        </a:xfrm>
        <a:solidFill>
          <a:srgbClr val="FFFFFF"/>
        </a:solidFill>
      </xdr:grpSpPr>
      <xdr:sp>
        <xdr:nvSpPr>
          <xdr:cNvPr id="56" name="Oval 353"/>
          <xdr:cNvSpPr>
            <a:spLocks/>
          </xdr:cNvSpPr>
        </xdr:nvSpPr>
        <xdr:spPr>
          <a:xfrm flipH="1">
            <a:off x="285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354"/>
          <xdr:cNvSpPr>
            <a:spLocks/>
          </xdr:cNvSpPr>
        </xdr:nvSpPr>
        <xdr:spPr>
          <a:xfrm flipH="1">
            <a:off x="304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AutoShape 355"/>
          <xdr:cNvSpPr>
            <a:spLocks/>
          </xdr:cNvSpPr>
        </xdr:nvSpPr>
        <xdr:spPr>
          <a:xfrm rot="2555794" flipH="1">
            <a:off x="310" y="180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38</xdr:row>
      <xdr:rowOff>0</xdr:rowOff>
    </xdr:from>
    <xdr:to>
      <xdr:col>19</xdr:col>
      <xdr:colOff>0</xdr:colOff>
      <xdr:row>42</xdr:row>
      <xdr:rowOff>0</xdr:rowOff>
    </xdr:to>
    <xdr:grpSp>
      <xdr:nvGrpSpPr>
        <xdr:cNvPr id="59" name="Group 423"/>
        <xdr:cNvGrpSpPr>
          <a:grpSpLocks/>
        </xdr:cNvGrpSpPr>
      </xdr:nvGrpSpPr>
      <xdr:grpSpPr>
        <a:xfrm>
          <a:off x="3143250" y="7239000"/>
          <a:ext cx="838200" cy="762000"/>
          <a:chOff x="285" y="760"/>
          <a:chExt cx="76" cy="80"/>
        </a:xfrm>
        <a:solidFill>
          <a:srgbClr val="FFFFFF"/>
        </a:solidFill>
      </xdr:grpSpPr>
      <xdr:sp>
        <xdr:nvSpPr>
          <xdr:cNvPr id="60" name="Oval 358"/>
          <xdr:cNvSpPr>
            <a:spLocks/>
          </xdr:cNvSpPr>
        </xdr:nvSpPr>
        <xdr:spPr>
          <a:xfrm flipH="1">
            <a:off x="285" y="7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359"/>
          <xdr:cNvSpPr>
            <a:spLocks/>
          </xdr:cNvSpPr>
        </xdr:nvSpPr>
        <xdr:spPr>
          <a:xfrm flipH="1">
            <a:off x="304" y="7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AutoShape 360"/>
          <xdr:cNvSpPr>
            <a:spLocks/>
          </xdr:cNvSpPr>
        </xdr:nvSpPr>
        <xdr:spPr>
          <a:xfrm rot="19044206">
            <a:off x="316" y="780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0</xdr:colOff>
      <xdr:row>22</xdr:row>
      <xdr:rowOff>0</xdr:rowOff>
    </xdr:to>
    <xdr:grpSp>
      <xdr:nvGrpSpPr>
        <xdr:cNvPr id="63" name="Group 415"/>
        <xdr:cNvGrpSpPr>
          <a:grpSpLocks/>
        </xdr:cNvGrpSpPr>
      </xdr:nvGrpSpPr>
      <xdr:grpSpPr>
        <a:xfrm>
          <a:off x="3143250" y="3429000"/>
          <a:ext cx="838200" cy="762000"/>
          <a:chOff x="285" y="360"/>
          <a:chExt cx="76" cy="80"/>
        </a:xfrm>
        <a:solidFill>
          <a:srgbClr val="FFFFFF"/>
        </a:solidFill>
      </xdr:grpSpPr>
      <xdr:sp>
        <xdr:nvSpPr>
          <xdr:cNvPr id="64" name="Oval 369"/>
          <xdr:cNvSpPr>
            <a:spLocks/>
          </xdr:cNvSpPr>
        </xdr:nvSpPr>
        <xdr:spPr>
          <a:xfrm flipH="1">
            <a:off x="285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370"/>
          <xdr:cNvSpPr>
            <a:spLocks/>
          </xdr:cNvSpPr>
        </xdr:nvSpPr>
        <xdr:spPr>
          <a:xfrm flipH="1">
            <a:off x="304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AutoShape 371"/>
          <xdr:cNvSpPr>
            <a:spLocks/>
          </xdr:cNvSpPr>
        </xdr:nvSpPr>
        <xdr:spPr>
          <a:xfrm rot="19044206" flipH="1" flipV="1">
            <a:off x="309" y="373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</xdr:row>
      <xdr:rowOff>0</xdr:rowOff>
    </xdr:from>
    <xdr:to>
      <xdr:col>19</xdr:col>
      <xdr:colOff>0</xdr:colOff>
      <xdr:row>7</xdr:row>
      <xdr:rowOff>0</xdr:rowOff>
    </xdr:to>
    <xdr:grpSp>
      <xdr:nvGrpSpPr>
        <xdr:cNvPr id="67" name="Group 406"/>
        <xdr:cNvGrpSpPr>
          <a:grpSpLocks/>
        </xdr:cNvGrpSpPr>
      </xdr:nvGrpSpPr>
      <xdr:grpSpPr>
        <a:xfrm>
          <a:off x="3143250" y="571500"/>
          <a:ext cx="838200" cy="762000"/>
          <a:chOff x="285" y="60"/>
          <a:chExt cx="76" cy="80"/>
        </a:xfrm>
        <a:solidFill>
          <a:srgbClr val="FFFFFF"/>
        </a:solidFill>
      </xdr:grpSpPr>
      <xdr:sp>
        <xdr:nvSpPr>
          <xdr:cNvPr id="68" name="Oval 373"/>
          <xdr:cNvSpPr>
            <a:spLocks/>
          </xdr:cNvSpPr>
        </xdr:nvSpPr>
        <xdr:spPr>
          <a:xfrm>
            <a:off x="285" y="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374"/>
          <xdr:cNvSpPr>
            <a:spLocks/>
          </xdr:cNvSpPr>
        </xdr:nvSpPr>
        <xdr:spPr>
          <a:xfrm>
            <a:off x="304" y="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AutoShape 375"/>
          <xdr:cNvSpPr>
            <a:spLocks/>
          </xdr:cNvSpPr>
        </xdr:nvSpPr>
        <xdr:spPr>
          <a:xfrm>
            <a:off x="312" y="8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8</xdr:row>
      <xdr:rowOff>0</xdr:rowOff>
    </xdr:from>
    <xdr:to>
      <xdr:col>26</xdr:col>
      <xdr:colOff>0</xdr:colOff>
      <xdr:row>12</xdr:row>
      <xdr:rowOff>0</xdr:rowOff>
    </xdr:to>
    <xdr:grpSp>
      <xdr:nvGrpSpPr>
        <xdr:cNvPr id="71" name="Group 410"/>
        <xdr:cNvGrpSpPr>
          <a:grpSpLocks/>
        </xdr:cNvGrpSpPr>
      </xdr:nvGrpSpPr>
      <xdr:grpSpPr>
        <a:xfrm>
          <a:off x="4610100" y="1524000"/>
          <a:ext cx="838200" cy="762000"/>
          <a:chOff x="418" y="160"/>
          <a:chExt cx="76" cy="80"/>
        </a:xfrm>
        <a:solidFill>
          <a:srgbClr val="FFFFFF"/>
        </a:solidFill>
      </xdr:grpSpPr>
      <xdr:sp>
        <xdr:nvSpPr>
          <xdr:cNvPr id="72" name="Oval 376"/>
          <xdr:cNvSpPr>
            <a:spLocks/>
          </xdr:cNvSpPr>
        </xdr:nvSpPr>
        <xdr:spPr>
          <a:xfrm>
            <a:off x="418" y="1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377"/>
          <xdr:cNvSpPr>
            <a:spLocks/>
          </xdr:cNvSpPr>
        </xdr:nvSpPr>
        <xdr:spPr>
          <a:xfrm>
            <a:off x="437" y="1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AutoShape 378"/>
          <xdr:cNvSpPr>
            <a:spLocks/>
          </xdr:cNvSpPr>
        </xdr:nvSpPr>
        <xdr:spPr>
          <a:xfrm rot="3630130">
            <a:off x="426" y="192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28</xdr:row>
      <xdr:rowOff>0</xdr:rowOff>
    </xdr:from>
    <xdr:to>
      <xdr:col>26</xdr:col>
      <xdr:colOff>0</xdr:colOff>
      <xdr:row>32</xdr:row>
      <xdr:rowOff>0</xdr:rowOff>
    </xdr:to>
    <xdr:grpSp>
      <xdr:nvGrpSpPr>
        <xdr:cNvPr id="75" name="Group 421"/>
        <xdr:cNvGrpSpPr>
          <a:grpSpLocks/>
        </xdr:cNvGrpSpPr>
      </xdr:nvGrpSpPr>
      <xdr:grpSpPr>
        <a:xfrm>
          <a:off x="4610100" y="5334000"/>
          <a:ext cx="838200" cy="762000"/>
          <a:chOff x="418" y="560"/>
          <a:chExt cx="76" cy="80"/>
        </a:xfrm>
        <a:solidFill>
          <a:srgbClr val="FFFFFF"/>
        </a:solidFill>
      </xdr:grpSpPr>
      <xdr:sp>
        <xdr:nvSpPr>
          <xdr:cNvPr id="76" name="Oval 379"/>
          <xdr:cNvSpPr>
            <a:spLocks/>
          </xdr:cNvSpPr>
        </xdr:nvSpPr>
        <xdr:spPr>
          <a:xfrm>
            <a:off x="418" y="5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380"/>
          <xdr:cNvSpPr>
            <a:spLocks/>
          </xdr:cNvSpPr>
        </xdr:nvSpPr>
        <xdr:spPr>
          <a:xfrm>
            <a:off x="437" y="5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AutoShape 381"/>
          <xdr:cNvSpPr>
            <a:spLocks/>
          </xdr:cNvSpPr>
        </xdr:nvSpPr>
        <xdr:spPr>
          <a:xfrm rot="17969869" flipH="1">
            <a:off x="437" y="592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13</xdr:row>
      <xdr:rowOff>0</xdr:rowOff>
    </xdr:from>
    <xdr:to>
      <xdr:col>26</xdr:col>
      <xdr:colOff>0</xdr:colOff>
      <xdr:row>17</xdr:row>
      <xdr:rowOff>0</xdr:rowOff>
    </xdr:to>
    <xdr:grpSp>
      <xdr:nvGrpSpPr>
        <xdr:cNvPr id="79" name="Group 413"/>
        <xdr:cNvGrpSpPr>
          <a:grpSpLocks/>
        </xdr:cNvGrpSpPr>
      </xdr:nvGrpSpPr>
      <xdr:grpSpPr>
        <a:xfrm>
          <a:off x="4610100" y="2476500"/>
          <a:ext cx="838200" cy="762000"/>
          <a:chOff x="418" y="260"/>
          <a:chExt cx="76" cy="80"/>
        </a:xfrm>
        <a:solidFill>
          <a:srgbClr val="FFFFFF"/>
        </a:solidFill>
      </xdr:grpSpPr>
      <xdr:sp>
        <xdr:nvSpPr>
          <xdr:cNvPr id="80" name="Oval 382"/>
          <xdr:cNvSpPr>
            <a:spLocks/>
          </xdr:cNvSpPr>
        </xdr:nvSpPr>
        <xdr:spPr>
          <a:xfrm>
            <a:off x="418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383"/>
          <xdr:cNvSpPr>
            <a:spLocks/>
          </xdr:cNvSpPr>
        </xdr:nvSpPr>
        <xdr:spPr>
          <a:xfrm>
            <a:off x="437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AutoShape 384"/>
          <xdr:cNvSpPr>
            <a:spLocks/>
          </xdr:cNvSpPr>
        </xdr:nvSpPr>
        <xdr:spPr>
          <a:xfrm rot="17969869" flipV="1">
            <a:off x="426" y="285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23</xdr:row>
      <xdr:rowOff>0</xdr:rowOff>
    </xdr:from>
    <xdr:to>
      <xdr:col>26</xdr:col>
      <xdr:colOff>0</xdr:colOff>
      <xdr:row>27</xdr:row>
      <xdr:rowOff>0</xdr:rowOff>
    </xdr:to>
    <xdr:grpSp>
      <xdr:nvGrpSpPr>
        <xdr:cNvPr id="83" name="Group 419"/>
        <xdr:cNvGrpSpPr>
          <a:grpSpLocks/>
        </xdr:cNvGrpSpPr>
      </xdr:nvGrpSpPr>
      <xdr:grpSpPr>
        <a:xfrm>
          <a:off x="4610100" y="4381500"/>
          <a:ext cx="838200" cy="762000"/>
          <a:chOff x="418" y="460"/>
          <a:chExt cx="76" cy="80"/>
        </a:xfrm>
        <a:solidFill>
          <a:srgbClr val="FFFFFF"/>
        </a:solidFill>
      </xdr:grpSpPr>
      <xdr:sp>
        <xdr:nvSpPr>
          <xdr:cNvPr id="84" name="Oval 385"/>
          <xdr:cNvSpPr>
            <a:spLocks/>
          </xdr:cNvSpPr>
        </xdr:nvSpPr>
        <xdr:spPr>
          <a:xfrm>
            <a:off x="418" y="4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386"/>
          <xdr:cNvSpPr>
            <a:spLocks/>
          </xdr:cNvSpPr>
        </xdr:nvSpPr>
        <xdr:spPr>
          <a:xfrm>
            <a:off x="437" y="4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387"/>
          <xdr:cNvSpPr>
            <a:spLocks/>
          </xdr:cNvSpPr>
        </xdr:nvSpPr>
        <xdr:spPr>
          <a:xfrm rot="3630130" flipH="1" flipV="1">
            <a:off x="437" y="487"/>
            <a:ext cx="50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13</xdr:row>
      <xdr:rowOff>0</xdr:rowOff>
    </xdr:from>
    <xdr:to>
      <xdr:col>19</xdr:col>
      <xdr:colOff>0</xdr:colOff>
      <xdr:row>17</xdr:row>
      <xdr:rowOff>0</xdr:rowOff>
    </xdr:to>
    <xdr:grpSp>
      <xdr:nvGrpSpPr>
        <xdr:cNvPr id="87" name="Group 412"/>
        <xdr:cNvGrpSpPr>
          <a:grpSpLocks/>
        </xdr:cNvGrpSpPr>
      </xdr:nvGrpSpPr>
      <xdr:grpSpPr>
        <a:xfrm>
          <a:off x="3143250" y="2476500"/>
          <a:ext cx="838200" cy="762000"/>
          <a:chOff x="285" y="260"/>
          <a:chExt cx="76" cy="80"/>
        </a:xfrm>
        <a:solidFill>
          <a:srgbClr val="FFFFFF"/>
        </a:solidFill>
      </xdr:grpSpPr>
      <xdr:sp>
        <xdr:nvSpPr>
          <xdr:cNvPr id="88" name="Oval 388"/>
          <xdr:cNvSpPr>
            <a:spLocks/>
          </xdr:cNvSpPr>
        </xdr:nvSpPr>
        <xdr:spPr>
          <a:xfrm flipH="1">
            <a:off x="285" y="2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89"/>
          <xdr:cNvSpPr>
            <a:spLocks/>
          </xdr:cNvSpPr>
        </xdr:nvSpPr>
        <xdr:spPr>
          <a:xfrm flipH="1">
            <a:off x="304" y="2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390"/>
          <xdr:cNvSpPr>
            <a:spLocks/>
          </xdr:cNvSpPr>
        </xdr:nvSpPr>
        <xdr:spPr>
          <a:xfrm rot="5400000" flipH="1">
            <a:off x="307" y="277"/>
            <a:ext cx="22" cy="47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18</xdr:row>
      <xdr:rowOff>0</xdr:rowOff>
    </xdr:from>
    <xdr:to>
      <xdr:col>26</xdr:col>
      <xdr:colOff>0</xdr:colOff>
      <xdr:row>22</xdr:row>
      <xdr:rowOff>0</xdr:rowOff>
    </xdr:to>
    <xdr:grpSp>
      <xdr:nvGrpSpPr>
        <xdr:cNvPr id="91" name="Group 416"/>
        <xdr:cNvGrpSpPr>
          <a:grpSpLocks/>
        </xdr:cNvGrpSpPr>
      </xdr:nvGrpSpPr>
      <xdr:grpSpPr>
        <a:xfrm>
          <a:off x="4610100" y="3429000"/>
          <a:ext cx="838200" cy="762000"/>
          <a:chOff x="418" y="360"/>
          <a:chExt cx="76" cy="80"/>
        </a:xfrm>
        <a:solidFill>
          <a:srgbClr val="FFFFFF"/>
        </a:solidFill>
      </xdr:grpSpPr>
      <xdr:sp>
        <xdr:nvSpPr>
          <xdr:cNvPr id="92" name="Oval 391"/>
          <xdr:cNvSpPr>
            <a:spLocks/>
          </xdr:cNvSpPr>
        </xdr:nvSpPr>
        <xdr:spPr>
          <a:xfrm flipV="1">
            <a:off x="418" y="3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392"/>
          <xdr:cNvSpPr>
            <a:spLocks/>
          </xdr:cNvSpPr>
        </xdr:nvSpPr>
        <xdr:spPr>
          <a:xfrm flipV="1">
            <a:off x="437" y="3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AutoShape 393"/>
          <xdr:cNvSpPr>
            <a:spLocks/>
          </xdr:cNvSpPr>
        </xdr:nvSpPr>
        <xdr:spPr>
          <a:xfrm flipV="1">
            <a:off x="445" y="3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23</xdr:row>
      <xdr:rowOff>0</xdr:rowOff>
    </xdr:from>
    <xdr:to>
      <xdr:col>19</xdr:col>
      <xdr:colOff>0</xdr:colOff>
      <xdr:row>27</xdr:row>
      <xdr:rowOff>0</xdr:rowOff>
    </xdr:to>
    <xdr:grpSp>
      <xdr:nvGrpSpPr>
        <xdr:cNvPr id="95" name="Group 418"/>
        <xdr:cNvGrpSpPr>
          <a:grpSpLocks/>
        </xdr:cNvGrpSpPr>
      </xdr:nvGrpSpPr>
      <xdr:grpSpPr>
        <a:xfrm>
          <a:off x="3143250" y="4381500"/>
          <a:ext cx="838200" cy="762000"/>
          <a:chOff x="285" y="460"/>
          <a:chExt cx="76" cy="80"/>
        </a:xfrm>
        <a:solidFill>
          <a:srgbClr val="FFFFFF"/>
        </a:solidFill>
      </xdr:grpSpPr>
      <xdr:sp>
        <xdr:nvSpPr>
          <xdr:cNvPr id="96" name="Oval 394"/>
          <xdr:cNvSpPr>
            <a:spLocks/>
          </xdr:cNvSpPr>
        </xdr:nvSpPr>
        <xdr:spPr>
          <a:xfrm flipV="1">
            <a:off x="285" y="4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95"/>
          <xdr:cNvSpPr>
            <a:spLocks/>
          </xdr:cNvSpPr>
        </xdr:nvSpPr>
        <xdr:spPr>
          <a:xfrm flipV="1">
            <a:off x="304" y="4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AutoShape 396"/>
          <xdr:cNvSpPr>
            <a:spLocks/>
          </xdr:cNvSpPr>
        </xdr:nvSpPr>
        <xdr:spPr>
          <a:xfrm flipV="1">
            <a:off x="312" y="470"/>
            <a:ext cx="22" cy="50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28</xdr:row>
      <xdr:rowOff>0</xdr:rowOff>
    </xdr:from>
    <xdr:to>
      <xdr:col>19</xdr:col>
      <xdr:colOff>0</xdr:colOff>
      <xdr:row>32</xdr:row>
      <xdr:rowOff>0</xdr:rowOff>
    </xdr:to>
    <xdr:grpSp>
      <xdr:nvGrpSpPr>
        <xdr:cNvPr id="99" name="Group 420"/>
        <xdr:cNvGrpSpPr>
          <a:grpSpLocks/>
        </xdr:cNvGrpSpPr>
      </xdr:nvGrpSpPr>
      <xdr:grpSpPr>
        <a:xfrm>
          <a:off x="3143250" y="5334000"/>
          <a:ext cx="838200" cy="762000"/>
          <a:chOff x="285" y="560"/>
          <a:chExt cx="76" cy="80"/>
        </a:xfrm>
        <a:solidFill>
          <a:srgbClr val="FFFFFF"/>
        </a:solidFill>
      </xdr:grpSpPr>
      <xdr:sp>
        <xdr:nvSpPr>
          <xdr:cNvPr id="100" name="Oval 397"/>
          <xdr:cNvSpPr>
            <a:spLocks/>
          </xdr:cNvSpPr>
        </xdr:nvSpPr>
        <xdr:spPr>
          <a:xfrm flipH="1">
            <a:off x="285" y="5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398"/>
          <xdr:cNvSpPr>
            <a:spLocks/>
          </xdr:cNvSpPr>
        </xdr:nvSpPr>
        <xdr:spPr>
          <a:xfrm flipH="1">
            <a:off x="304" y="5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AutoShape 399"/>
          <xdr:cNvSpPr>
            <a:spLocks/>
          </xdr:cNvSpPr>
        </xdr:nvSpPr>
        <xdr:spPr>
          <a:xfrm rot="2555794" flipV="1">
            <a:off x="315" y="573"/>
            <a:ext cx="22" cy="48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33</xdr:row>
      <xdr:rowOff>0</xdr:rowOff>
    </xdr:from>
    <xdr:to>
      <xdr:col>19</xdr:col>
      <xdr:colOff>0</xdr:colOff>
      <xdr:row>37</xdr:row>
      <xdr:rowOff>0</xdr:rowOff>
    </xdr:to>
    <xdr:grpSp>
      <xdr:nvGrpSpPr>
        <xdr:cNvPr id="103" name="Group 422"/>
        <xdr:cNvGrpSpPr>
          <a:grpSpLocks/>
        </xdr:cNvGrpSpPr>
      </xdr:nvGrpSpPr>
      <xdr:grpSpPr>
        <a:xfrm>
          <a:off x="3143250" y="6286500"/>
          <a:ext cx="838200" cy="762000"/>
          <a:chOff x="285" y="660"/>
          <a:chExt cx="76" cy="80"/>
        </a:xfrm>
        <a:solidFill>
          <a:srgbClr val="FFFFFF"/>
        </a:solidFill>
      </xdr:grpSpPr>
      <xdr:sp>
        <xdr:nvSpPr>
          <xdr:cNvPr id="104" name="Oval 403"/>
          <xdr:cNvSpPr>
            <a:spLocks/>
          </xdr:cNvSpPr>
        </xdr:nvSpPr>
        <xdr:spPr>
          <a:xfrm>
            <a:off x="285" y="660"/>
            <a:ext cx="76" cy="80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04"/>
          <xdr:cNvSpPr>
            <a:spLocks/>
          </xdr:cNvSpPr>
        </xdr:nvSpPr>
        <xdr:spPr>
          <a:xfrm>
            <a:off x="304" y="680"/>
            <a:ext cx="38" cy="4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AutoShape 405"/>
          <xdr:cNvSpPr>
            <a:spLocks/>
          </xdr:cNvSpPr>
        </xdr:nvSpPr>
        <xdr:spPr>
          <a:xfrm rot="16200000">
            <a:off x="304" y="689"/>
            <a:ext cx="48" cy="22"/>
          </a:xfrm>
          <a:prstGeom prst="upArrow">
            <a:avLst>
              <a:gd name="adj1" fmla="val -19643"/>
              <a:gd name="adj2" fmla="val -31819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57150</xdr:colOff>
      <xdr:row>7</xdr:row>
      <xdr:rowOff>180975</xdr:rowOff>
    </xdr:from>
    <xdr:to>
      <xdr:col>5</xdr:col>
      <xdr:colOff>57150</xdr:colOff>
      <xdr:row>11</xdr:row>
      <xdr:rowOff>180975</xdr:rowOff>
    </xdr:to>
    <xdr:grpSp>
      <xdr:nvGrpSpPr>
        <xdr:cNvPr id="107" name="Group 507"/>
        <xdr:cNvGrpSpPr>
          <a:grpSpLocks/>
        </xdr:cNvGrpSpPr>
      </xdr:nvGrpSpPr>
      <xdr:grpSpPr>
        <a:xfrm>
          <a:off x="266700" y="1514475"/>
          <a:ext cx="838200" cy="762000"/>
          <a:chOff x="254" y="40"/>
          <a:chExt cx="57" cy="60"/>
        </a:xfrm>
        <a:solidFill>
          <a:srgbClr val="FFFFFF"/>
        </a:solidFill>
      </xdr:grpSpPr>
      <xdr:sp>
        <xdr:nvSpPr>
          <xdr:cNvPr id="108" name="AutoShape 508"/>
          <xdr:cNvSpPr>
            <a:spLocks/>
          </xdr:cNvSpPr>
        </xdr:nvSpPr>
        <xdr:spPr>
          <a:xfrm>
            <a:off x="254" y="40"/>
            <a:ext cx="57" cy="60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AutoShape 509"/>
          <xdr:cNvSpPr>
            <a:spLocks/>
          </xdr:cNvSpPr>
        </xdr:nvSpPr>
        <xdr:spPr>
          <a:xfrm>
            <a:off x="256" y="42"/>
            <a:ext cx="53" cy="56"/>
          </a:xfrm>
          <a:prstGeom prst="round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showGridLines="0" showRowColHeaders="0"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I8" sqref="AI8"/>
    </sheetView>
  </sheetViews>
  <sheetFormatPr defaultColWidth="12.625" defaultRowHeight="12.75"/>
  <cols>
    <col min="1" max="7" width="2.75390625" style="2" customWidth="1"/>
    <col min="8" max="8" width="3.75390625" style="2" customWidth="1"/>
    <col min="9" max="9" width="2.75390625" style="2" customWidth="1"/>
    <col min="10" max="17" width="3.25390625" style="2" customWidth="1"/>
    <col min="18" max="18" width="2.75390625" style="2" customWidth="1"/>
    <col min="19" max="19" width="3.75390625" style="2" customWidth="1"/>
    <col min="20" max="33" width="2.75390625" style="2" customWidth="1"/>
    <col min="34" max="16384" width="12.625" style="2" customWidth="1"/>
  </cols>
  <sheetData>
    <row r="1" spans="1:33" ht="15" customHeight="1">
      <c r="A1" s="104" t="s">
        <v>103</v>
      </c>
      <c r="B1" s="173" t="str">
        <f>+hiba</f>
        <v>Űrlap a KK típusú kézikapcsolók speciális kapcsolási programjának elkészítéséhez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06" t="s">
        <v>117</v>
      </c>
      <c r="AG1" s="1"/>
    </row>
    <row r="2" spans="1:33" ht="15" customHeight="1">
      <c r="A2" s="105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07"/>
      <c r="AG2" s="1"/>
    </row>
    <row r="3" spans="1:34" ht="15" customHeight="1">
      <c r="A3" s="101"/>
      <c r="B3" s="134"/>
      <c r="C3" s="134"/>
      <c r="D3" s="135" t="s">
        <v>118</v>
      </c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70"/>
      <c r="AG3" s="99"/>
      <c r="AH3" s="93"/>
    </row>
    <row r="4" spans="1:33" ht="15" customHeight="1">
      <c r="A4" s="136"/>
      <c r="B4" s="69"/>
      <c r="C4" s="69"/>
      <c r="D4" s="69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2"/>
      <c r="AG4" s="1"/>
    </row>
    <row r="5" spans="1:33" ht="12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1"/>
      <c r="AG5" s="1"/>
    </row>
    <row r="6" spans="1:33" ht="18" customHeight="1">
      <c r="A6" s="37"/>
      <c r="B6" s="38"/>
      <c r="C6" s="38"/>
      <c r="D6" s="38"/>
      <c r="E6" s="38"/>
      <c r="F6" s="38"/>
      <c r="G6" s="119">
        <v>8</v>
      </c>
      <c r="H6" s="118"/>
      <c r="I6" s="188" t="s">
        <v>72</v>
      </c>
      <c r="J6" s="147" t="s">
        <v>101</v>
      </c>
      <c r="K6" s="148"/>
      <c r="L6" s="148"/>
      <c r="M6" s="148"/>
      <c r="N6" s="148"/>
      <c r="O6" s="148"/>
      <c r="P6" s="148"/>
      <c r="Q6" s="148"/>
      <c r="R6" s="149"/>
      <c r="S6" s="94"/>
      <c r="T6" s="147" t="s">
        <v>97</v>
      </c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84"/>
      <c r="AG6" s="1"/>
    </row>
    <row r="7" spans="1:33" ht="18" customHeight="1">
      <c r="A7" s="37"/>
      <c r="B7" s="38"/>
      <c r="C7" s="41" t="s">
        <v>63</v>
      </c>
      <c r="D7" s="42"/>
      <c r="E7" s="38"/>
      <c r="F7" s="38"/>
      <c r="G7" s="118"/>
      <c r="H7" s="118"/>
      <c r="I7" s="189"/>
      <c r="J7" s="150"/>
      <c r="K7" s="151"/>
      <c r="L7" s="151"/>
      <c r="M7" s="151"/>
      <c r="N7" s="151"/>
      <c r="O7" s="151"/>
      <c r="P7" s="151"/>
      <c r="Q7" s="151"/>
      <c r="R7" s="152"/>
      <c r="S7" s="94"/>
      <c r="T7" s="150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85"/>
      <c r="AG7" s="1"/>
    </row>
    <row r="8" spans="1:33" ht="18" customHeight="1">
      <c r="A8" s="37"/>
      <c r="B8" s="38"/>
      <c r="C8" s="41" t="s">
        <v>64</v>
      </c>
      <c r="D8" s="42"/>
      <c r="E8" s="38"/>
      <c r="F8" s="38"/>
      <c r="G8" s="118"/>
      <c r="H8" s="118"/>
      <c r="I8" s="189"/>
      <c r="J8" s="98" t="s">
        <v>100</v>
      </c>
      <c r="K8" s="39"/>
      <c r="L8" s="39"/>
      <c r="M8" s="96" t="s">
        <v>98</v>
      </c>
      <c r="N8" s="40"/>
      <c r="O8" s="42"/>
      <c r="P8" s="42"/>
      <c r="Q8" s="42"/>
      <c r="R8" s="190"/>
      <c r="S8" s="94"/>
      <c r="T8" s="175" t="s">
        <v>95</v>
      </c>
      <c r="U8" s="176"/>
      <c r="V8" s="176"/>
      <c r="W8" s="177"/>
      <c r="X8" s="181" t="s">
        <v>96</v>
      </c>
      <c r="Y8" s="182"/>
      <c r="Z8" s="182"/>
      <c r="AA8" s="182"/>
      <c r="AB8" s="183"/>
      <c r="AC8" s="175" t="s">
        <v>95</v>
      </c>
      <c r="AD8" s="176"/>
      <c r="AE8" s="176"/>
      <c r="AF8" s="186"/>
      <c r="AG8" s="1"/>
    </row>
    <row r="9" spans="1:33" ht="18" customHeight="1">
      <c r="A9" s="37"/>
      <c r="B9" s="38"/>
      <c r="C9" s="41" t="s">
        <v>65</v>
      </c>
      <c r="D9" s="42"/>
      <c r="E9" s="38"/>
      <c r="F9" s="38"/>
      <c r="G9" s="118"/>
      <c r="H9" s="118"/>
      <c r="I9" s="189"/>
      <c r="J9" s="43"/>
      <c r="K9" s="44"/>
      <c r="L9" s="44"/>
      <c r="M9" s="97" t="s">
        <v>99</v>
      </c>
      <c r="N9" s="95"/>
      <c r="O9" s="42"/>
      <c r="P9" s="42"/>
      <c r="Q9" s="42"/>
      <c r="R9" s="190"/>
      <c r="S9" s="94"/>
      <c r="T9" s="178"/>
      <c r="U9" s="179"/>
      <c r="V9" s="179"/>
      <c r="W9" s="180"/>
      <c r="X9" s="45"/>
      <c r="Y9" s="45"/>
      <c r="Z9" s="45"/>
      <c r="AA9" s="45"/>
      <c r="AB9" s="45"/>
      <c r="AC9" s="178"/>
      <c r="AD9" s="179"/>
      <c r="AE9" s="179"/>
      <c r="AF9" s="187"/>
      <c r="AG9" s="1"/>
    </row>
    <row r="10" spans="1:33" ht="18" customHeight="1">
      <c r="A10" s="37"/>
      <c r="B10" s="38"/>
      <c r="C10" s="41" t="s">
        <v>66</v>
      </c>
      <c r="D10" s="42"/>
      <c r="E10" s="38"/>
      <c r="F10" s="38"/>
      <c r="G10" s="118"/>
      <c r="H10" s="118"/>
      <c r="I10" s="189"/>
      <c r="J10" s="46" t="s">
        <v>0</v>
      </c>
      <c r="K10" s="47"/>
      <c r="L10" s="47"/>
      <c r="M10" s="47"/>
      <c r="N10" s="47"/>
      <c r="O10" s="47"/>
      <c r="P10" s="47"/>
      <c r="Q10" s="47"/>
      <c r="R10" s="48"/>
      <c r="S10" s="94"/>
      <c r="T10" s="178"/>
      <c r="U10" s="179"/>
      <c r="V10" s="179"/>
      <c r="W10" s="180"/>
      <c r="X10" s="45"/>
      <c r="Y10" s="45"/>
      <c r="Z10" s="45"/>
      <c r="AA10" s="45"/>
      <c r="AB10" s="45"/>
      <c r="AC10" s="178"/>
      <c r="AD10" s="179"/>
      <c r="AE10" s="179"/>
      <c r="AF10" s="187"/>
      <c r="AG10" s="1"/>
    </row>
    <row r="11" spans="1:33" ht="18" customHeight="1">
      <c r="A11" s="37"/>
      <c r="B11" s="38"/>
      <c r="C11" s="41" t="s">
        <v>62</v>
      </c>
      <c r="D11" s="38"/>
      <c r="E11" s="38"/>
      <c r="F11" s="38"/>
      <c r="G11" s="118"/>
      <c r="H11" s="118"/>
      <c r="I11" s="124"/>
      <c r="J11" s="121"/>
      <c r="K11" s="122"/>
      <c r="L11" s="122"/>
      <c r="M11" s="122"/>
      <c r="N11" s="122"/>
      <c r="O11" s="122"/>
      <c r="P11" s="122"/>
      <c r="Q11" s="122"/>
      <c r="R11" s="123"/>
      <c r="S11" s="125">
        <v>1</v>
      </c>
      <c r="T11" s="178"/>
      <c r="U11" s="179"/>
      <c r="V11" s="179"/>
      <c r="W11" s="180"/>
      <c r="X11" s="45"/>
      <c r="Y11" s="45"/>
      <c r="Z11" s="45"/>
      <c r="AA11" s="45"/>
      <c r="AB11" s="45"/>
      <c r="AC11" s="178"/>
      <c r="AD11" s="179"/>
      <c r="AE11" s="179"/>
      <c r="AF11" s="187"/>
      <c r="AG11" s="1"/>
    </row>
    <row r="12" spans="1:33" ht="18" customHeight="1">
      <c r="A12" s="37"/>
      <c r="B12" s="38"/>
      <c r="C12" s="41" t="s">
        <v>67</v>
      </c>
      <c r="D12" s="38"/>
      <c r="E12" s="38"/>
      <c r="F12" s="38"/>
      <c r="G12" s="118"/>
      <c r="H12" s="118"/>
      <c r="I12" s="126"/>
      <c r="J12" s="86">
        <v>1</v>
      </c>
      <c r="K12" s="86">
        <v>2</v>
      </c>
      <c r="L12" s="86">
        <v>3</v>
      </c>
      <c r="M12" s="86">
        <v>4</v>
      </c>
      <c r="N12" s="86">
        <f>IF(nhk=3," ",5)</f>
        <v>5</v>
      </c>
      <c r="O12" s="86">
        <f>IF(nhk=3," ",6)</f>
        <v>6</v>
      </c>
      <c r="P12" s="86">
        <f>IF(nhk&gt;1," ",7)</f>
        <v>7</v>
      </c>
      <c r="Q12" s="86">
        <f>IF(nhk&gt;1," ",8)</f>
        <v>8</v>
      </c>
      <c r="R12" s="127"/>
      <c r="S12" s="125">
        <f>SUM(S13:S36)</f>
        <v>0</v>
      </c>
      <c r="T12" s="88"/>
      <c r="U12" s="89"/>
      <c r="V12" s="89"/>
      <c r="W12" s="90"/>
      <c r="X12" s="45"/>
      <c r="Y12" s="45"/>
      <c r="Z12" s="45"/>
      <c r="AA12" s="45"/>
      <c r="AB12" s="45"/>
      <c r="AC12" s="88"/>
      <c r="AD12" s="89"/>
      <c r="AE12" s="89"/>
      <c r="AF12" s="100"/>
      <c r="AG12" s="1"/>
    </row>
    <row r="13" spans="1:33" ht="18" customHeight="1">
      <c r="A13" s="49"/>
      <c r="B13" s="42"/>
      <c r="C13" s="41" t="s">
        <v>68</v>
      </c>
      <c r="D13" s="42"/>
      <c r="E13" s="42"/>
      <c r="F13" s="42"/>
      <c r="G13" s="120"/>
      <c r="H13" s="128">
        <f aca="true" t="shared" si="0" ref="H13:H36">+COUNTIF(J13:Q13,"X")</f>
        <v>0</v>
      </c>
      <c r="I13" s="158" t="s">
        <v>1</v>
      </c>
      <c r="J13" s="78"/>
      <c r="K13" s="78"/>
      <c r="L13" s="78"/>
      <c r="M13" s="78"/>
      <c r="N13" s="78"/>
      <c r="O13" s="78"/>
      <c r="P13" s="78"/>
      <c r="Q13" s="78"/>
      <c r="R13" s="50">
        <f aca="true" t="shared" si="1" ref="R13:R36">IF(INDEX(J13:Q13,1,állás)="x",1,0)</f>
        <v>0</v>
      </c>
      <c r="S13" s="87"/>
      <c r="T13" s="144"/>
      <c r="U13" s="145"/>
      <c r="V13" s="145"/>
      <c r="W13" s="146"/>
      <c r="X13" s="51" t="s">
        <v>1</v>
      </c>
      <c r="Y13" s="52"/>
      <c r="Z13" s="137" t="str">
        <f aca="true" t="shared" si="2" ref="Z13:Z36">IF(R13=1,"—"," ")</f>
        <v> </v>
      </c>
      <c r="AA13" s="54"/>
      <c r="AB13" s="55" t="s">
        <v>2</v>
      </c>
      <c r="AC13" s="155"/>
      <c r="AD13" s="156"/>
      <c r="AE13" s="156"/>
      <c r="AF13" s="157"/>
      <c r="AG13" s="1"/>
    </row>
    <row r="14" spans="1:33" ht="18" customHeight="1">
      <c r="A14" s="49"/>
      <c r="B14" s="42"/>
      <c r="C14" s="41" t="s">
        <v>69</v>
      </c>
      <c r="D14" s="42"/>
      <c r="E14" s="42"/>
      <c r="F14" s="42"/>
      <c r="G14" s="120"/>
      <c r="H14" s="128">
        <f t="shared" si="0"/>
        <v>0</v>
      </c>
      <c r="I14" s="158"/>
      <c r="J14" s="79"/>
      <c r="K14" s="79"/>
      <c r="L14" s="79"/>
      <c r="M14" s="79"/>
      <c r="N14" s="79"/>
      <c r="O14" s="79"/>
      <c r="P14" s="79"/>
      <c r="Q14" s="79"/>
      <c r="R14" s="56">
        <f t="shared" si="1"/>
        <v>0</v>
      </c>
      <c r="S14" s="87">
        <f>IF(H13+H14&gt;0,1,0)</f>
        <v>0</v>
      </c>
      <c r="T14" s="144"/>
      <c r="U14" s="145"/>
      <c r="V14" s="145"/>
      <c r="W14" s="146"/>
      <c r="X14" s="57" t="s">
        <v>3</v>
      </c>
      <c r="Y14" s="58"/>
      <c r="Z14" s="138" t="str">
        <f t="shared" si="2"/>
        <v> </v>
      </c>
      <c r="AA14" s="60"/>
      <c r="AB14" s="61" t="s">
        <v>4</v>
      </c>
      <c r="AC14" s="141"/>
      <c r="AD14" s="142"/>
      <c r="AE14" s="142"/>
      <c r="AF14" s="143"/>
      <c r="AG14" s="1"/>
    </row>
    <row r="15" spans="1:33" ht="18" customHeight="1">
      <c r="A15" s="49"/>
      <c r="B15" s="42"/>
      <c r="C15" s="42"/>
      <c r="D15" s="42"/>
      <c r="E15" s="42"/>
      <c r="F15" s="42"/>
      <c r="G15" s="120"/>
      <c r="H15" s="128">
        <f t="shared" si="0"/>
        <v>0</v>
      </c>
      <c r="I15" s="158" t="s">
        <v>2</v>
      </c>
      <c r="J15" s="78"/>
      <c r="K15" s="78"/>
      <c r="L15" s="78"/>
      <c r="M15" s="78"/>
      <c r="N15" s="78"/>
      <c r="O15" s="78"/>
      <c r="P15" s="78"/>
      <c r="Q15" s="78"/>
      <c r="R15" s="56">
        <f t="shared" si="1"/>
        <v>0</v>
      </c>
      <c r="S15" s="87"/>
      <c r="T15" s="144"/>
      <c r="U15" s="145"/>
      <c r="V15" s="145"/>
      <c r="W15" s="146"/>
      <c r="X15" s="51" t="s">
        <v>5</v>
      </c>
      <c r="Y15" s="52"/>
      <c r="Z15" s="137" t="str">
        <f t="shared" si="2"/>
        <v> </v>
      </c>
      <c r="AA15" s="54"/>
      <c r="AB15" s="55" t="s">
        <v>6</v>
      </c>
      <c r="AC15" s="141"/>
      <c r="AD15" s="142"/>
      <c r="AE15" s="142"/>
      <c r="AF15" s="143"/>
      <c r="AG15" s="1"/>
    </row>
    <row r="16" spans="1:33" ht="18" customHeight="1">
      <c r="A16" s="37"/>
      <c r="B16" s="38"/>
      <c r="C16" s="38"/>
      <c r="D16" s="38"/>
      <c r="E16" s="38"/>
      <c r="F16" s="38"/>
      <c r="G16" s="118"/>
      <c r="H16" s="129">
        <f t="shared" si="0"/>
        <v>0</v>
      </c>
      <c r="I16" s="158"/>
      <c r="J16" s="79"/>
      <c r="K16" s="79"/>
      <c r="L16" s="79"/>
      <c r="M16" s="79"/>
      <c r="N16" s="79"/>
      <c r="O16" s="79"/>
      <c r="P16" s="79"/>
      <c r="Q16" s="79"/>
      <c r="R16" s="56">
        <f t="shared" si="1"/>
        <v>0</v>
      </c>
      <c r="S16" s="87">
        <f>IF(H15+H16&gt;0,1,0)</f>
        <v>0</v>
      </c>
      <c r="T16" s="144"/>
      <c r="U16" s="145"/>
      <c r="V16" s="145"/>
      <c r="W16" s="146"/>
      <c r="X16" s="57" t="s">
        <v>7</v>
      </c>
      <c r="Y16" s="58"/>
      <c r="Z16" s="138" t="str">
        <f t="shared" si="2"/>
        <v> </v>
      </c>
      <c r="AA16" s="60"/>
      <c r="AB16" s="61" t="s">
        <v>8</v>
      </c>
      <c r="AC16" s="141"/>
      <c r="AD16" s="142"/>
      <c r="AE16" s="142"/>
      <c r="AF16" s="143"/>
      <c r="AG16" s="1"/>
    </row>
    <row r="17" spans="1:33" ht="18" customHeight="1">
      <c r="A17" s="37"/>
      <c r="B17" s="38"/>
      <c r="C17" s="41"/>
      <c r="D17" s="42"/>
      <c r="E17" s="38"/>
      <c r="F17" s="38"/>
      <c r="G17" s="130">
        <v>1</v>
      </c>
      <c r="H17" s="128">
        <f t="shared" si="0"/>
        <v>0</v>
      </c>
      <c r="I17" s="158" t="s">
        <v>3</v>
      </c>
      <c r="J17" s="78"/>
      <c r="K17" s="78"/>
      <c r="L17" s="78"/>
      <c r="M17" s="78"/>
      <c r="N17" s="78"/>
      <c r="O17" s="78"/>
      <c r="P17" s="78"/>
      <c r="Q17" s="78"/>
      <c r="R17" s="56">
        <f t="shared" si="1"/>
        <v>0</v>
      </c>
      <c r="S17" s="87"/>
      <c r="T17" s="144"/>
      <c r="U17" s="145"/>
      <c r="V17" s="145"/>
      <c r="W17" s="146"/>
      <c r="X17" s="51" t="s">
        <v>9</v>
      </c>
      <c r="Y17" s="52"/>
      <c r="Z17" s="137" t="str">
        <f t="shared" si="2"/>
        <v> </v>
      </c>
      <c r="AA17" s="54"/>
      <c r="AB17" s="55" t="s">
        <v>10</v>
      </c>
      <c r="AC17" s="141"/>
      <c r="AD17" s="142"/>
      <c r="AE17" s="142"/>
      <c r="AF17" s="143"/>
      <c r="AG17" s="1"/>
    </row>
    <row r="18" spans="1:33" ht="18" customHeight="1">
      <c r="A18" s="37"/>
      <c r="B18" s="38"/>
      <c r="C18" s="41" t="s">
        <v>59</v>
      </c>
      <c r="D18" s="42"/>
      <c r="E18" s="38"/>
      <c r="F18" s="38"/>
      <c r="G18" s="118"/>
      <c r="H18" s="128">
        <f t="shared" si="0"/>
        <v>0</v>
      </c>
      <c r="I18" s="158"/>
      <c r="J18" s="79"/>
      <c r="K18" s="79"/>
      <c r="L18" s="79"/>
      <c r="M18" s="79"/>
      <c r="N18" s="79"/>
      <c r="O18" s="79"/>
      <c r="P18" s="79"/>
      <c r="Q18" s="79"/>
      <c r="R18" s="56">
        <f t="shared" si="1"/>
        <v>0</v>
      </c>
      <c r="S18" s="87">
        <f>IF(H17+H18&gt;0,1,0)</f>
        <v>0</v>
      </c>
      <c r="T18" s="144"/>
      <c r="U18" s="145"/>
      <c r="V18" s="145"/>
      <c r="W18" s="146"/>
      <c r="X18" s="57" t="s">
        <v>11</v>
      </c>
      <c r="Y18" s="58"/>
      <c r="Z18" s="138" t="str">
        <f t="shared" si="2"/>
        <v> </v>
      </c>
      <c r="AA18" s="60"/>
      <c r="AB18" s="61" t="s">
        <v>12</v>
      </c>
      <c r="AC18" s="141"/>
      <c r="AD18" s="142"/>
      <c r="AE18" s="142"/>
      <c r="AF18" s="143"/>
      <c r="AG18" s="1"/>
    </row>
    <row r="19" spans="1:33" ht="18" customHeight="1">
      <c r="A19" s="37"/>
      <c r="B19" s="38"/>
      <c r="C19" s="41" t="s">
        <v>60</v>
      </c>
      <c r="D19" s="42"/>
      <c r="E19" s="38"/>
      <c r="F19" s="38"/>
      <c r="G19" s="118"/>
      <c r="H19" s="128">
        <f t="shared" si="0"/>
        <v>0</v>
      </c>
      <c r="I19" s="158" t="s">
        <v>4</v>
      </c>
      <c r="J19" s="78"/>
      <c r="K19" s="78"/>
      <c r="L19" s="78"/>
      <c r="M19" s="78"/>
      <c r="N19" s="78"/>
      <c r="O19" s="78"/>
      <c r="P19" s="78"/>
      <c r="Q19" s="78"/>
      <c r="R19" s="56">
        <f t="shared" si="1"/>
        <v>0</v>
      </c>
      <c r="S19" s="87"/>
      <c r="T19" s="144"/>
      <c r="U19" s="145"/>
      <c r="V19" s="145"/>
      <c r="W19" s="146"/>
      <c r="X19" s="51" t="s">
        <v>13</v>
      </c>
      <c r="Y19" s="52"/>
      <c r="Z19" s="137" t="str">
        <f t="shared" si="2"/>
        <v> </v>
      </c>
      <c r="AA19" s="54"/>
      <c r="AB19" s="55" t="s">
        <v>14</v>
      </c>
      <c r="AC19" s="141"/>
      <c r="AD19" s="142"/>
      <c r="AE19" s="142"/>
      <c r="AF19" s="143"/>
      <c r="AG19" s="1"/>
    </row>
    <row r="20" spans="1:33" ht="18" customHeight="1">
      <c r="A20" s="37"/>
      <c r="B20" s="38"/>
      <c r="C20" s="41" t="s">
        <v>61</v>
      </c>
      <c r="D20" s="42"/>
      <c r="E20" s="38"/>
      <c r="F20" s="38"/>
      <c r="G20" s="118"/>
      <c r="H20" s="128">
        <f t="shared" si="0"/>
        <v>0</v>
      </c>
      <c r="I20" s="158"/>
      <c r="J20" s="79"/>
      <c r="K20" s="79"/>
      <c r="L20" s="79"/>
      <c r="M20" s="79"/>
      <c r="N20" s="79"/>
      <c r="O20" s="79"/>
      <c r="P20" s="79"/>
      <c r="Q20" s="79"/>
      <c r="R20" s="56">
        <f t="shared" si="1"/>
        <v>0</v>
      </c>
      <c r="S20" s="87">
        <f>IF(H19+H20&gt;0,1,0)</f>
        <v>0</v>
      </c>
      <c r="T20" s="144"/>
      <c r="U20" s="145"/>
      <c r="V20" s="145"/>
      <c r="W20" s="146"/>
      <c r="X20" s="57" t="s">
        <v>15</v>
      </c>
      <c r="Y20" s="58"/>
      <c r="Z20" s="138" t="str">
        <f t="shared" si="2"/>
        <v> </v>
      </c>
      <c r="AA20" s="60"/>
      <c r="AB20" s="61" t="s">
        <v>16</v>
      </c>
      <c r="AC20" s="141"/>
      <c r="AD20" s="142"/>
      <c r="AE20" s="142"/>
      <c r="AF20" s="143"/>
      <c r="AG20" s="1"/>
    </row>
    <row r="21" spans="1:33" ht="18" customHeight="1">
      <c r="A21" s="37"/>
      <c r="B21" s="38"/>
      <c r="C21" s="38"/>
      <c r="D21" s="38"/>
      <c r="E21" s="38"/>
      <c r="F21" s="38"/>
      <c r="G21" s="118"/>
      <c r="H21" s="128">
        <f t="shared" si="0"/>
        <v>0</v>
      </c>
      <c r="I21" s="158" t="s">
        <v>5</v>
      </c>
      <c r="J21" s="78"/>
      <c r="K21" s="78"/>
      <c r="L21" s="78"/>
      <c r="M21" s="78"/>
      <c r="N21" s="78"/>
      <c r="O21" s="78"/>
      <c r="P21" s="78"/>
      <c r="Q21" s="78"/>
      <c r="R21" s="56">
        <f t="shared" si="1"/>
        <v>0</v>
      </c>
      <c r="S21" s="87"/>
      <c r="T21" s="144"/>
      <c r="U21" s="145"/>
      <c r="V21" s="145"/>
      <c r="W21" s="146"/>
      <c r="X21" s="51" t="s">
        <v>17</v>
      </c>
      <c r="Y21" s="52"/>
      <c r="Z21" s="137" t="str">
        <f t="shared" si="2"/>
        <v> </v>
      </c>
      <c r="AA21" s="54"/>
      <c r="AB21" s="55" t="s">
        <v>18</v>
      </c>
      <c r="AC21" s="141"/>
      <c r="AD21" s="142"/>
      <c r="AE21" s="142"/>
      <c r="AF21" s="143"/>
      <c r="AG21" s="1"/>
    </row>
    <row r="22" spans="1:33" ht="18" customHeight="1">
      <c r="A22" s="49"/>
      <c r="B22" s="42"/>
      <c r="C22" s="42"/>
      <c r="D22" s="42"/>
      <c r="E22" s="42"/>
      <c r="F22" s="42"/>
      <c r="G22" s="120"/>
      <c r="H22" s="129">
        <f t="shared" si="0"/>
        <v>0</v>
      </c>
      <c r="I22" s="158"/>
      <c r="J22" s="79"/>
      <c r="K22" s="79"/>
      <c r="L22" s="79"/>
      <c r="M22" s="79"/>
      <c r="N22" s="79"/>
      <c r="O22" s="79"/>
      <c r="P22" s="79"/>
      <c r="Q22" s="79"/>
      <c r="R22" s="56">
        <f t="shared" si="1"/>
        <v>0</v>
      </c>
      <c r="S22" s="87">
        <f>IF(H21+H22&gt;0,1,0)</f>
        <v>0</v>
      </c>
      <c r="T22" s="144"/>
      <c r="U22" s="145"/>
      <c r="V22" s="145"/>
      <c r="W22" s="146"/>
      <c r="X22" s="57" t="s">
        <v>19</v>
      </c>
      <c r="Y22" s="58"/>
      <c r="Z22" s="138" t="str">
        <f t="shared" si="2"/>
        <v> </v>
      </c>
      <c r="AA22" s="60"/>
      <c r="AB22" s="61" t="s">
        <v>20</v>
      </c>
      <c r="AC22" s="141"/>
      <c r="AD22" s="142"/>
      <c r="AE22" s="142"/>
      <c r="AF22" s="143"/>
      <c r="AG22" s="1"/>
    </row>
    <row r="23" spans="1:33" ht="18" customHeight="1">
      <c r="A23" s="37"/>
      <c r="B23" s="38"/>
      <c r="C23" s="38"/>
      <c r="D23" s="38"/>
      <c r="E23" s="38"/>
      <c r="F23" s="38"/>
      <c r="G23" s="119">
        <v>1</v>
      </c>
      <c r="H23" s="128">
        <f t="shared" si="0"/>
        <v>0</v>
      </c>
      <c r="I23" s="158" t="s">
        <v>6</v>
      </c>
      <c r="J23" s="78"/>
      <c r="K23" s="78"/>
      <c r="L23" s="78"/>
      <c r="M23" s="78"/>
      <c r="N23" s="78"/>
      <c r="O23" s="78"/>
      <c r="P23" s="78"/>
      <c r="Q23" s="78"/>
      <c r="R23" s="56">
        <f t="shared" si="1"/>
        <v>0</v>
      </c>
      <c r="S23" s="87"/>
      <c r="T23" s="144"/>
      <c r="U23" s="145"/>
      <c r="V23" s="145"/>
      <c r="W23" s="146"/>
      <c r="X23" s="51" t="s">
        <v>21</v>
      </c>
      <c r="Y23" s="52"/>
      <c r="Z23" s="137" t="str">
        <f t="shared" si="2"/>
        <v> </v>
      </c>
      <c r="AA23" s="54"/>
      <c r="AB23" s="55" t="s">
        <v>22</v>
      </c>
      <c r="AC23" s="141"/>
      <c r="AD23" s="142"/>
      <c r="AE23" s="142"/>
      <c r="AF23" s="143"/>
      <c r="AG23" s="1"/>
    </row>
    <row r="24" spans="1:33" ht="18" customHeight="1">
      <c r="A24" s="37"/>
      <c r="B24" s="38"/>
      <c r="C24" s="41" t="s">
        <v>54</v>
      </c>
      <c r="D24" s="42"/>
      <c r="E24" s="38"/>
      <c r="F24" s="38"/>
      <c r="G24" s="118"/>
      <c r="H24" s="128">
        <f t="shared" si="0"/>
        <v>0</v>
      </c>
      <c r="I24" s="158"/>
      <c r="J24" s="79"/>
      <c r="K24" s="79"/>
      <c r="L24" s="79"/>
      <c r="M24" s="79"/>
      <c r="N24" s="79"/>
      <c r="O24" s="79"/>
      <c r="P24" s="79"/>
      <c r="Q24" s="79"/>
      <c r="R24" s="56">
        <f t="shared" si="1"/>
        <v>0</v>
      </c>
      <c r="S24" s="87">
        <f>IF(H23+H24&gt;0,1,0)</f>
        <v>0</v>
      </c>
      <c r="T24" s="144"/>
      <c r="U24" s="145"/>
      <c r="V24" s="145"/>
      <c r="W24" s="146"/>
      <c r="X24" s="57" t="s">
        <v>23</v>
      </c>
      <c r="Y24" s="58"/>
      <c r="Z24" s="138" t="str">
        <f t="shared" si="2"/>
        <v> </v>
      </c>
      <c r="AA24" s="60"/>
      <c r="AB24" s="61" t="s">
        <v>24</v>
      </c>
      <c r="AC24" s="141"/>
      <c r="AD24" s="142"/>
      <c r="AE24" s="142"/>
      <c r="AF24" s="143"/>
      <c r="AG24" s="1"/>
    </row>
    <row r="25" spans="1:33" ht="18" customHeight="1">
      <c r="A25" s="37"/>
      <c r="B25" s="38"/>
      <c r="C25" s="41" t="s">
        <v>55</v>
      </c>
      <c r="D25" s="42"/>
      <c r="E25" s="38"/>
      <c r="F25" s="38"/>
      <c r="G25" s="118"/>
      <c r="H25" s="128">
        <f t="shared" si="0"/>
        <v>0</v>
      </c>
      <c r="I25" s="158" t="s">
        <v>7</v>
      </c>
      <c r="J25" s="78"/>
      <c r="K25" s="78"/>
      <c r="L25" s="78"/>
      <c r="M25" s="78"/>
      <c r="N25" s="78"/>
      <c r="O25" s="78"/>
      <c r="P25" s="78"/>
      <c r="Q25" s="78"/>
      <c r="R25" s="56">
        <f t="shared" si="1"/>
        <v>0</v>
      </c>
      <c r="S25" s="87"/>
      <c r="T25" s="144"/>
      <c r="U25" s="145"/>
      <c r="V25" s="145"/>
      <c r="W25" s="146"/>
      <c r="X25" s="51" t="s">
        <v>25</v>
      </c>
      <c r="Y25" s="52"/>
      <c r="Z25" s="137" t="str">
        <f t="shared" si="2"/>
        <v> </v>
      </c>
      <c r="AA25" s="54"/>
      <c r="AB25" s="55" t="s">
        <v>26</v>
      </c>
      <c r="AC25" s="141"/>
      <c r="AD25" s="142"/>
      <c r="AE25" s="142"/>
      <c r="AF25" s="143"/>
      <c r="AG25" s="1"/>
    </row>
    <row r="26" spans="1:33" ht="18" customHeight="1">
      <c r="A26" s="37"/>
      <c r="B26" s="38"/>
      <c r="C26" s="41" t="s">
        <v>56</v>
      </c>
      <c r="D26" s="42"/>
      <c r="E26" s="38"/>
      <c r="F26" s="38"/>
      <c r="G26" s="118"/>
      <c r="H26" s="128">
        <f t="shared" si="0"/>
        <v>0</v>
      </c>
      <c r="I26" s="158"/>
      <c r="J26" s="79"/>
      <c r="K26" s="79"/>
      <c r="L26" s="79"/>
      <c r="M26" s="79"/>
      <c r="N26" s="79"/>
      <c r="O26" s="79"/>
      <c r="P26" s="79"/>
      <c r="Q26" s="79"/>
      <c r="R26" s="56">
        <f t="shared" si="1"/>
        <v>0</v>
      </c>
      <c r="S26" s="87">
        <f>IF(H25+H26&gt;0,1,0)</f>
        <v>0</v>
      </c>
      <c r="T26" s="144"/>
      <c r="U26" s="145"/>
      <c r="V26" s="145"/>
      <c r="W26" s="146"/>
      <c r="X26" s="57" t="s">
        <v>27</v>
      </c>
      <c r="Y26" s="58"/>
      <c r="Z26" s="138" t="str">
        <f t="shared" si="2"/>
        <v> </v>
      </c>
      <c r="AA26" s="60"/>
      <c r="AB26" s="61" t="s">
        <v>28</v>
      </c>
      <c r="AC26" s="141"/>
      <c r="AD26" s="142"/>
      <c r="AE26" s="142"/>
      <c r="AF26" s="143"/>
      <c r="AG26" s="1"/>
    </row>
    <row r="27" spans="1:33" ht="18" customHeight="1">
      <c r="A27" s="37"/>
      <c r="B27" s="38"/>
      <c r="C27" s="41" t="s">
        <v>57</v>
      </c>
      <c r="D27" s="42"/>
      <c r="E27" s="38"/>
      <c r="F27" s="38"/>
      <c r="G27" s="162">
        <f>+(+kivi=4)+(+kivi=5)</f>
        <v>0</v>
      </c>
      <c r="H27" s="128">
        <f t="shared" si="0"/>
        <v>0</v>
      </c>
      <c r="I27" s="158" t="s">
        <v>8</v>
      </c>
      <c r="J27" s="78"/>
      <c r="K27" s="78"/>
      <c r="L27" s="78"/>
      <c r="M27" s="78"/>
      <c r="N27" s="78"/>
      <c r="O27" s="78"/>
      <c r="P27" s="78"/>
      <c r="Q27" s="78"/>
      <c r="R27" s="56">
        <f t="shared" si="1"/>
        <v>0</v>
      </c>
      <c r="S27" s="87"/>
      <c r="T27" s="144"/>
      <c r="U27" s="145"/>
      <c r="V27" s="145"/>
      <c r="W27" s="146"/>
      <c r="X27" s="51" t="s">
        <v>29</v>
      </c>
      <c r="Y27" s="52"/>
      <c r="Z27" s="137" t="str">
        <f t="shared" si="2"/>
        <v> </v>
      </c>
      <c r="AA27" s="54"/>
      <c r="AB27" s="55" t="s">
        <v>30</v>
      </c>
      <c r="AC27" s="141"/>
      <c r="AD27" s="142"/>
      <c r="AE27" s="142"/>
      <c r="AF27" s="143"/>
      <c r="AG27" s="1"/>
    </row>
    <row r="28" spans="1:33" ht="18" customHeight="1">
      <c r="A28" s="37"/>
      <c r="B28" s="38"/>
      <c r="C28" s="41" t="s">
        <v>58</v>
      </c>
      <c r="D28" s="38"/>
      <c r="E28" s="38"/>
      <c r="F28" s="38"/>
      <c r="G28" s="162"/>
      <c r="H28" s="128">
        <f t="shared" si="0"/>
        <v>0</v>
      </c>
      <c r="I28" s="158"/>
      <c r="J28" s="79"/>
      <c r="K28" s="79"/>
      <c r="L28" s="79"/>
      <c r="M28" s="79"/>
      <c r="N28" s="79"/>
      <c r="O28" s="79"/>
      <c r="P28" s="79"/>
      <c r="Q28" s="79"/>
      <c r="R28" s="56">
        <f t="shared" si="1"/>
        <v>0</v>
      </c>
      <c r="S28" s="87">
        <f>IF(H27+H28&gt;0,1,0)</f>
        <v>0</v>
      </c>
      <c r="T28" s="144"/>
      <c r="U28" s="145"/>
      <c r="V28" s="145"/>
      <c r="W28" s="146"/>
      <c r="X28" s="57" t="s">
        <v>31</v>
      </c>
      <c r="Y28" s="58"/>
      <c r="Z28" s="138" t="str">
        <f t="shared" si="2"/>
        <v> </v>
      </c>
      <c r="AA28" s="60"/>
      <c r="AB28" s="61" t="s">
        <v>32</v>
      </c>
      <c r="AC28" s="141"/>
      <c r="AD28" s="142"/>
      <c r="AE28" s="142"/>
      <c r="AF28" s="143"/>
      <c r="AG28" s="1"/>
    </row>
    <row r="29" spans="1:33" ht="18" customHeight="1">
      <c r="A29" s="37"/>
      <c r="B29" s="38"/>
      <c r="C29" s="38"/>
      <c r="D29" s="38"/>
      <c r="E29" s="38"/>
      <c r="F29" s="38"/>
      <c r="G29" s="118"/>
      <c r="H29" s="128">
        <f t="shared" si="0"/>
        <v>0</v>
      </c>
      <c r="I29" s="158" t="s">
        <v>9</v>
      </c>
      <c r="J29" s="78"/>
      <c r="K29" s="78"/>
      <c r="L29" s="78"/>
      <c r="M29" s="78"/>
      <c r="N29" s="78"/>
      <c r="O29" s="78"/>
      <c r="P29" s="78"/>
      <c r="Q29" s="78"/>
      <c r="R29" s="56">
        <f t="shared" si="1"/>
        <v>0</v>
      </c>
      <c r="S29" s="87"/>
      <c r="T29" s="144"/>
      <c r="U29" s="145"/>
      <c r="V29" s="145"/>
      <c r="W29" s="146"/>
      <c r="X29" s="51" t="s">
        <v>33</v>
      </c>
      <c r="Y29" s="52"/>
      <c r="Z29" s="137" t="str">
        <f t="shared" si="2"/>
        <v> </v>
      </c>
      <c r="AA29" s="54"/>
      <c r="AB29" s="55" t="s">
        <v>34</v>
      </c>
      <c r="AC29" s="141"/>
      <c r="AD29" s="142"/>
      <c r="AE29" s="142"/>
      <c r="AF29" s="143"/>
      <c r="AG29" s="1"/>
    </row>
    <row r="30" spans="1:33" ht="18" customHeight="1">
      <c r="A30" s="37"/>
      <c r="B30" s="38"/>
      <c r="C30" s="38"/>
      <c r="D30" s="38"/>
      <c r="E30" s="38"/>
      <c r="F30" s="38"/>
      <c r="G30" s="118"/>
      <c r="H30" s="129">
        <f t="shared" si="0"/>
        <v>0</v>
      </c>
      <c r="I30" s="158"/>
      <c r="J30" s="79"/>
      <c r="K30" s="79"/>
      <c r="L30" s="79"/>
      <c r="M30" s="79"/>
      <c r="N30" s="79"/>
      <c r="O30" s="79"/>
      <c r="P30" s="79"/>
      <c r="Q30" s="79"/>
      <c r="R30" s="56">
        <f t="shared" si="1"/>
        <v>0</v>
      </c>
      <c r="S30" s="87">
        <f>IF(H29+H30&gt;0,1,0)</f>
        <v>0</v>
      </c>
      <c r="T30" s="144"/>
      <c r="U30" s="145"/>
      <c r="V30" s="145"/>
      <c r="W30" s="146"/>
      <c r="X30" s="57" t="s">
        <v>35</v>
      </c>
      <c r="Y30" s="58"/>
      <c r="Z30" s="138" t="str">
        <f t="shared" si="2"/>
        <v> </v>
      </c>
      <c r="AA30" s="60"/>
      <c r="AB30" s="61" t="s">
        <v>36</v>
      </c>
      <c r="AC30" s="141"/>
      <c r="AD30" s="142"/>
      <c r="AE30" s="142"/>
      <c r="AF30" s="143"/>
      <c r="AG30" s="1"/>
    </row>
    <row r="31" spans="1:33" ht="18" customHeight="1">
      <c r="A31" s="37"/>
      <c r="B31" s="38"/>
      <c r="C31" s="38"/>
      <c r="D31" s="38"/>
      <c r="E31" s="38"/>
      <c r="F31" s="38"/>
      <c r="G31" s="119">
        <v>1</v>
      </c>
      <c r="H31" s="128">
        <f t="shared" si="0"/>
        <v>0</v>
      </c>
      <c r="I31" s="158" t="s">
        <v>10</v>
      </c>
      <c r="J31" s="78"/>
      <c r="K31" s="78"/>
      <c r="L31" s="78"/>
      <c r="M31" s="78"/>
      <c r="N31" s="78"/>
      <c r="O31" s="78"/>
      <c r="P31" s="78"/>
      <c r="Q31" s="78"/>
      <c r="R31" s="56">
        <f t="shared" si="1"/>
        <v>0</v>
      </c>
      <c r="S31" s="87"/>
      <c r="T31" s="144"/>
      <c r="U31" s="145"/>
      <c r="V31" s="145"/>
      <c r="W31" s="146"/>
      <c r="X31" s="51" t="s">
        <v>37</v>
      </c>
      <c r="Y31" s="52"/>
      <c r="Z31" s="137" t="str">
        <f t="shared" si="2"/>
        <v> </v>
      </c>
      <c r="AA31" s="54"/>
      <c r="AB31" s="55" t="s">
        <v>38</v>
      </c>
      <c r="AC31" s="141"/>
      <c r="AD31" s="142"/>
      <c r="AE31" s="142"/>
      <c r="AF31" s="143"/>
      <c r="AG31" s="1"/>
    </row>
    <row r="32" spans="1:33" ht="18" customHeight="1">
      <c r="A32" s="37"/>
      <c r="B32" s="38"/>
      <c r="C32" s="41" t="s">
        <v>50</v>
      </c>
      <c r="D32" s="42"/>
      <c r="E32" s="38"/>
      <c r="F32" s="38"/>
      <c r="G32" s="118"/>
      <c r="H32" s="128">
        <f t="shared" si="0"/>
        <v>0</v>
      </c>
      <c r="I32" s="158"/>
      <c r="J32" s="79"/>
      <c r="K32" s="79"/>
      <c r="L32" s="79"/>
      <c r="M32" s="79"/>
      <c r="N32" s="79"/>
      <c r="O32" s="79"/>
      <c r="P32" s="79"/>
      <c r="Q32" s="79"/>
      <c r="R32" s="56">
        <f t="shared" si="1"/>
        <v>0</v>
      </c>
      <c r="S32" s="87">
        <f>IF(H31+H32&gt;0,1,0)</f>
        <v>0</v>
      </c>
      <c r="T32" s="144"/>
      <c r="U32" s="145"/>
      <c r="V32" s="145"/>
      <c r="W32" s="146"/>
      <c r="X32" s="57" t="s">
        <v>39</v>
      </c>
      <c r="Y32" s="58"/>
      <c r="Z32" s="138" t="str">
        <f t="shared" si="2"/>
        <v> </v>
      </c>
      <c r="AA32" s="60"/>
      <c r="AB32" s="61" t="s">
        <v>40</v>
      </c>
      <c r="AC32" s="141"/>
      <c r="AD32" s="142"/>
      <c r="AE32" s="142"/>
      <c r="AF32" s="143"/>
      <c r="AG32" s="1"/>
    </row>
    <row r="33" spans="1:33" ht="18" customHeight="1">
      <c r="A33" s="37"/>
      <c r="B33" s="38"/>
      <c r="C33" s="41" t="s">
        <v>51</v>
      </c>
      <c r="D33" s="42"/>
      <c r="E33" s="38"/>
      <c r="F33" s="38"/>
      <c r="G33" s="118"/>
      <c r="H33" s="128">
        <f t="shared" si="0"/>
        <v>0</v>
      </c>
      <c r="I33" s="158" t="s">
        <v>11</v>
      </c>
      <c r="J33" s="78"/>
      <c r="K33" s="78"/>
      <c r="L33" s="78"/>
      <c r="M33" s="78"/>
      <c r="N33" s="78"/>
      <c r="O33" s="78"/>
      <c r="P33" s="78"/>
      <c r="Q33" s="78"/>
      <c r="R33" s="56">
        <f t="shared" si="1"/>
        <v>0</v>
      </c>
      <c r="S33" s="87"/>
      <c r="T33" s="144"/>
      <c r="U33" s="145"/>
      <c r="V33" s="145"/>
      <c r="W33" s="146"/>
      <c r="X33" s="51" t="s">
        <v>41</v>
      </c>
      <c r="Y33" s="52"/>
      <c r="Z33" s="137" t="str">
        <f t="shared" si="2"/>
        <v> </v>
      </c>
      <c r="AA33" s="54"/>
      <c r="AB33" s="55" t="s">
        <v>42</v>
      </c>
      <c r="AC33" s="141"/>
      <c r="AD33" s="142"/>
      <c r="AE33" s="142"/>
      <c r="AF33" s="143"/>
      <c r="AG33" s="1"/>
    </row>
    <row r="34" spans="1:33" ht="18" customHeight="1">
      <c r="A34" s="37"/>
      <c r="B34" s="38"/>
      <c r="C34" s="41" t="s">
        <v>53</v>
      </c>
      <c r="D34" s="42"/>
      <c r="E34" s="38"/>
      <c r="F34" s="38"/>
      <c r="G34" s="118"/>
      <c r="H34" s="128">
        <f t="shared" si="0"/>
        <v>0</v>
      </c>
      <c r="I34" s="158"/>
      <c r="J34" s="79"/>
      <c r="K34" s="79"/>
      <c r="L34" s="79"/>
      <c r="M34" s="79"/>
      <c r="N34" s="79"/>
      <c r="O34" s="79"/>
      <c r="P34" s="79"/>
      <c r="Q34" s="79"/>
      <c r="R34" s="56">
        <f t="shared" si="1"/>
        <v>0</v>
      </c>
      <c r="S34" s="87">
        <f>IF(H33+H34&gt;0,1,0)</f>
        <v>0</v>
      </c>
      <c r="T34" s="144"/>
      <c r="U34" s="145"/>
      <c r="V34" s="145"/>
      <c r="W34" s="146"/>
      <c r="X34" s="57" t="s">
        <v>43</v>
      </c>
      <c r="Y34" s="58"/>
      <c r="Z34" s="138" t="str">
        <f t="shared" si="2"/>
        <v> </v>
      </c>
      <c r="AA34" s="60"/>
      <c r="AB34" s="61" t="s">
        <v>44</v>
      </c>
      <c r="AC34" s="141"/>
      <c r="AD34" s="142"/>
      <c r="AE34" s="142"/>
      <c r="AF34" s="143"/>
      <c r="AG34" s="1"/>
    </row>
    <row r="35" spans="1:33" ht="18" customHeight="1">
      <c r="A35" s="37"/>
      <c r="B35" s="38"/>
      <c r="C35" s="41" t="s">
        <v>52</v>
      </c>
      <c r="D35" s="42"/>
      <c r="E35" s="38"/>
      <c r="F35" s="38"/>
      <c r="G35" s="118"/>
      <c r="H35" s="128">
        <f t="shared" si="0"/>
        <v>0</v>
      </c>
      <c r="I35" s="158" t="s">
        <v>12</v>
      </c>
      <c r="J35" s="78"/>
      <c r="K35" s="78"/>
      <c r="L35" s="78"/>
      <c r="M35" s="78"/>
      <c r="N35" s="78"/>
      <c r="O35" s="78"/>
      <c r="P35" s="78"/>
      <c r="Q35" s="78"/>
      <c r="R35" s="56">
        <f t="shared" si="1"/>
        <v>0</v>
      </c>
      <c r="S35" s="87"/>
      <c r="T35" s="144"/>
      <c r="U35" s="145"/>
      <c r="V35" s="145"/>
      <c r="W35" s="146"/>
      <c r="X35" s="51" t="s">
        <v>45</v>
      </c>
      <c r="Y35" s="52"/>
      <c r="Z35" s="137" t="str">
        <f t="shared" si="2"/>
        <v> </v>
      </c>
      <c r="AA35" s="54"/>
      <c r="AB35" s="55" t="s">
        <v>46</v>
      </c>
      <c r="AC35" s="141"/>
      <c r="AD35" s="142"/>
      <c r="AE35" s="142"/>
      <c r="AF35" s="143"/>
      <c r="AG35" s="1"/>
    </row>
    <row r="36" spans="1:33" ht="18" customHeight="1">
      <c r="A36" s="37"/>
      <c r="B36" s="38"/>
      <c r="C36" s="38"/>
      <c r="D36" s="38"/>
      <c r="E36" s="38"/>
      <c r="F36" s="38"/>
      <c r="G36" s="118"/>
      <c r="H36" s="128">
        <f t="shared" si="0"/>
        <v>0</v>
      </c>
      <c r="I36" s="158"/>
      <c r="J36" s="79"/>
      <c r="K36" s="79"/>
      <c r="L36" s="79"/>
      <c r="M36" s="79"/>
      <c r="N36" s="79"/>
      <c r="O36" s="79"/>
      <c r="P36" s="79"/>
      <c r="Q36" s="79"/>
      <c r="R36" s="62">
        <f t="shared" si="1"/>
        <v>0</v>
      </c>
      <c r="S36" s="87">
        <f>IF(H35+H36&gt;0,1,0)</f>
        <v>0</v>
      </c>
      <c r="T36" s="144"/>
      <c r="U36" s="145"/>
      <c r="V36" s="145"/>
      <c r="W36" s="146"/>
      <c r="X36" s="57" t="s">
        <v>47</v>
      </c>
      <c r="Y36" s="58"/>
      <c r="Z36" s="138" t="str">
        <f t="shared" si="2"/>
        <v> </v>
      </c>
      <c r="AA36" s="60"/>
      <c r="AB36" s="61" t="s">
        <v>48</v>
      </c>
      <c r="AC36" s="141"/>
      <c r="AD36" s="142"/>
      <c r="AE36" s="142"/>
      <c r="AF36" s="143"/>
      <c r="AG36" s="1"/>
    </row>
    <row r="37" spans="1:33" ht="18" customHeight="1">
      <c r="A37" s="4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63" t="s">
        <v>83</v>
      </c>
      <c r="M37" s="42"/>
      <c r="N37" s="42"/>
      <c r="O37" s="42"/>
      <c r="P37" s="42"/>
      <c r="Q37" s="42"/>
      <c r="R37" s="64"/>
      <c r="S37" s="45"/>
      <c r="T37" s="63" t="s">
        <v>84</v>
      </c>
      <c r="U37" s="65"/>
      <c r="V37" s="65"/>
      <c r="W37" s="65"/>
      <c r="X37" s="66"/>
      <c r="Y37" s="66"/>
      <c r="Z37" s="67"/>
      <c r="AA37" s="67"/>
      <c r="AB37" s="67"/>
      <c r="AC37" s="68"/>
      <c r="AD37" s="69"/>
      <c r="AE37" s="69"/>
      <c r="AF37" s="70"/>
      <c r="AG37" s="1"/>
    </row>
    <row r="38" spans="1:33" ht="18" customHeight="1">
      <c r="A38" s="131" t="b">
        <v>0</v>
      </c>
      <c r="B38" s="39"/>
      <c r="C38" s="39"/>
      <c r="D38" s="39"/>
      <c r="E38" s="39"/>
      <c r="F38" s="39"/>
      <c r="G38" s="39"/>
      <c r="H38" s="102"/>
      <c r="I38" s="39"/>
      <c r="J38" s="40"/>
      <c r="K38" s="42"/>
      <c r="L38" s="38"/>
      <c r="M38" s="42"/>
      <c r="N38" s="38"/>
      <c r="O38" s="38"/>
      <c r="P38" s="38"/>
      <c r="Q38" s="38"/>
      <c r="R38" s="38"/>
      <c r="S38" s="42"/>
      <c r="T38" s="153" t="s">
        <v>82</v>
      </c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4"/>
      <c r="AG38" s="1"/>
    </row>
    <row r="39" spans="1:33" ht="18" customHeight="1">
      <c r="A39" s="132" t="b">
        <v>0</v>
      </c>
      <c r="B39" s="42"/>
      <c r="C39" s="42"/>
      <c r="D39" s="42"/>
      <c r="E39" s="42"/>
      <c r="F39" s="42"/>
      <c r="G39" s="42"/>
      <c r="H39" s="45"/>
      <c r="I39" s="42"/>
      <c r="J39" s="112"/>
      <c r="K39" s="42"/>
      <c r="L39" s="38"/>
      <c r="M39" s="76"/>
      <c r="N39" s="133"/>
      <c r="O39" s="77"/>
      <c r="P39" s="133"/>
      <c r="Q39" s="76"/>
      <c r="R39" s="38"/>
      <c r="S39" s="42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4"/>
      <c r="AG39" s="1"/>
    </row>
    <row r="40" spans="1:33" ht="18" customHeight="1">
      <c r="A40" s="163"/>
      <c r="B40" s="164"/>
      <c r="C40" s="164"/>
      <c r="D40" s="164"/>
      <c r="E40" s="164"/>
      <c r="F40" s="164"/>
      <c r="G40" s="164"/>
      <c r="H40" s="164"/>
      <c r="I40" s="164"/>
      <c r="J40" s="165"/>
      <c r="K40" s="42"/>
      <c r="L40" s="38"/>
      <c r="M40" s="76"/>
      <c r="N40" s="133"/>
      <c r="O40" s="133"/>
      <c r="P40" s="133"/>
      <c r="Q40" s="76"/>
      <c r="R40" s="38"/>
      <c r="S40" s="42"/>
      <c r="T40" s="65" t="s">
        <v>80</v>
      </c>
      <c r="U40" s="42"/>
      <c r="V40" s="42"/>
      <c r="W40" s="71" t="s">
        <v>49</v>
      </c>
      <c r="X40" s="51" t="s">
        <v>1</v>
      </c>
      <c r="Y40" s="52"/>
      <c r="Z40" s="53"/>
      <c r="AA40" s="54"/>
      <c r="AB40" s="55" t="s">
        <v>2</v>
      </c>
      <c r="AC40" s="45"/>
      <c r="AD40" s="45"/>
      <c r="AE40" s="45"/>
      <c r="AF40" s="72"/>
      <c r="AG40" s="1"/>
    </row>
    <row r="41" spans="1:33" ht="18" customHeight="1">
      <c r="A41" s="163"/>
      <c r="B41" s="164"/>
      <c r="C41" s="164"/>
      <c r="D41" s="164"/>
      <c r="E41" s="164"/>
      <c r="F41" s="164"/>
      <c r="G41" s="164"/>
      <c r="H41" s="164"/>
      <c r="I41" s="164"/>
      <c r="J41" s="165"/>
      <c r="K41" s="42"/>
      <c r="L41" s="38"/>
      <c r="M41" s="76"/>
      <c r="N41" s="133"/>
      <c r="O41" s="133"/>
      <c r="P41" s="133"/>
      <c r="Q41" s="76"/>
      <c r="R41" s="38"/>
      <c r="S41" s="42"/>
      <c r="T41" s="42"/>
      <c r="U41" s="42"/>
      <c r="V41" s="42"/>
      <c r="W41" s="73"/>
      <c r="X41" s="57" t="s">
        <v>3</v>
      </c>
      <c r="Y41" s="58"/>
      <c r="Z41" s="59"/>
      <c r="AA41" s="60"/>
      <c r="AB41" s="61" t="s">
        <v>4</v>
      </c>
      <c r="AC41" s="74">
        <v>8</v>
      </c>
      <c r="AD41" s="45"/>
      <c r="AE41" s="45"/>
      <c r="AF41" s="75"/>
      <c r="AG41" s="1"/>
    </row>
    <row r="42" spans="1:33" ht="18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5"/>
      <c r="K42" s="42"/>
      <c r="L42" s="38"/>
      <c r="M42" s="76"/>
      <c r="N42" s="133"/>
      <c r="O42" s="133"/>
      <c r="P42" s="133"/>
      <c r="Q42" s="76"/>
      <c r="R42" s="38"/>
      <c r="S42" s="42"/>
      <c r="T42" s="139" t="s">
        <v>81</v>
      </c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40"/>
      <c r="AG42" s="1"/>
    </row>
    <row r="43" spans="1:33" ht="18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5"/>
      <c r="K43" s="42"/>
      <c r="L43" s="38"/>
      <c r="M43" s="76"/>
      <c r="N43" s="133"/>
      <c r="O43" s="77"/>
      <c r="P43" s="133"/>
      <c r="Q43" s="76"/>
      <c r="R43" s="38"/>
      <c r="S43" s="42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40"/>
      <c r="AG43" s="1"/>
    </row>
    <row r="44" spans="1:33" ht="18" customHeight="1">
      <c r="A44" s="163"/>
      <c r="B44" s="164"/>
      <c r="C44" s="164"/>
      <c r="D44" s="164"/>
      <c r="E44" s="164"/>
      <c r="F44" s="164"/>
      <c r="G44" s="164"/>
      <c r="H44" s="164"/>
      <c r="I44" s="164"/>
      <c r="J44" s="165"/>
      <c r="K44" s="42"/>
      <c r="L44" s="38"/>
      <c r="M44" s="38"/>
      <c r="N44" s="38"/>
      <c r="O44" s="38"/>
      <c r="P44" s="38"/>
      <c r="Q44" s="38"/>
      <c r="R44" s="38"/>
      <c r="S44" s="42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40"/>
      <c r="AG44" s="1"/>
    </row>
    <row r="45" spans="1:33" ht="15" customHeight="1" thickBot="1">
      <c r="A45" s="166" t="s">
        <v>102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8"/>
      <c r="AG45" s="1"/>
    </row>
    <row r="46" spans="1:3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</sheetData>
  <sheetProtection password="DC77" sheet="1" objects="1" scenarios="1"/>
  <mergeCells count="75">
    <mergeCell ref="A40:J44"/>
    <mergeCell ref="A45:AF45"/>
    <mergeCell ref="E3:AF4"/>
    <mergeCell ref="B1:AE2"/>
    <mergeCell ref="T8:W11"/>
    <mergeCell ref="X8:AB8"/>
    <mergeCell ref="T6:AF7"/>
    <mergeCell ref="AC8:AF11"/>
    <mergeCell ref="I6:I10"/>
    <mergeCell ref="R8:R9"/>
    <mergeCell ref="A5:AF5"/>
    <mergeCell ref="T13:W13"/>
    <mergeCell ref="G27:G28"/>
    <mergeCell ref="I23:I24"/>
    <mergeCell ref="I25:I26"/>
    <mergeCell ref="I13:I14"/>
    <mergeCell ref="I15:I16"/>
    <mergeCell ref="I17:I18"/>
    <mergeCell ref="I19:I20"/>
    <mergeCell ref="I21:I22"/>
    <mergeCell ref="I35:I36"/>
    <mergeCell ref="I27:I28"/>
    <mergeCell ref="I29:I30"/>
    <mergeCell ref="I31:I32"/>
    <mergeCell ref="I33:I34"/>
    <mergeCell ref="T15:W15"/>
    <mergeCell ref="T16:W16"/>
    <mergeCell ref="T17:W17"/>
    <mergeCell ref="T18:W18"/>
    <mergeCell ref="T28:W28"/>
    <mergeCell ref="T19:W19"/>
    <mergeCell ref="T20:W20"/>
    <mergeCell ref="T21:W21"/>
    <mergeCell ref="T22:W22"/>
    <mergeCell ref="T14:W14"/>
    <mergeCell ref="AC13:AF13"/>
    <mergeCell ref="AC14:AF14"/>
    <mergeCell ref="AC15:AF15"/>
    <mergeCell ref="AC16:AF16"/>
    <mergeCell ref="T29:W29"/>
    <mergeCell ref="T30:W30"/>
    <mergeCell ref="T23:W23"/>
    <mergeCell ref="T24:W24"/>
    <mergeCell ref="T25:W25"/>
    <mergeCell ref="T26:W26"/>
    <mergeCell ref="T36:W36"/>
    <mergeCell ref="T31:W31"/>
    <mergeCell ref="T32:W32"/>
    <mergeCell ref="T33:W33"/>
    <mergeCell ref="T34:W34"/>
    <mergeCell ref="AC17:AF17"/>
    <mergeCell ref="AC18:AF18"/>
    <mergeCell ref="AC19:AF19"/>
    <mergeCell ref="AC20:AF20"/>
    <mergeCell ref="T27:W27"/>
    <mergeCell ref="AC21:AF21"/>
    <mergeCell ref="AC22:AF22"/>
    <mergeCell ref="J6:R7"/>
    <mergeCell ref="T38:AF39"/>
    <mergeCell ref="AC25:AF25"/>
    <mergeCell ref="AC26:AF26"/>
    <mergeCell ref="AC27:AF27"/>
    <mergeCell ref="AC28:AF28"/>
    <mergeCell ref="AC30:AF30"/>
    <mergeCell ref="AC31:AF31"/>
    <mergeCell ref="T42:AF44"/>
    <mergeCell ref="AC34:AF34"/>
    <mergeCell ref="AC23:AF23"/>
    <mergeCell ref="AC24:AF24"/>
    <mergeCell ref="AC35:AF35"/>
    <mergeCell ref="AC36:AF36"/>
    <mergeCell ref="AC29:AF29"/>
    <mergeCell ref="AC32:AF32"/>
    <mergeCell ref="T35:W35"/>
    <mergeCell ref="AC33:AF33"/>
  </mergeCells>
  <conditionalFormatting sqref="M39 Q39 Q43 M43">
    <cfRule type="expression" priority="1" dxfId="9" stopIfTrue="1">
      <formula>+nhk=1</formula>
    </cfRule>
    <cfRule type="expression" priority="2" dxfId="3" stopIfTrue="1">
      <formula>+nhk&lt;&gt;1</formula>
    </cfRule>
  </conditionalFormatting>
  <conditionalFormatting sqref="Q40 Q42 M42 M40">
    <cfRule type="expression" priority="3" dxfId="9" stopIfTrue="1">
      <formula>+nhk=2</formula>
    </cfRule>
    <cfRule type="expression" priority="4" dxfId="3" stopIfTrue="1">
      <formula>+nhk&lt;&gt;2</formula>
    </cfRule>
  </conditionalFormatting>
  <conditionalFormatting sqref="Q41 M41">
    <cfRule type="expression" priority="5" dxfId="9" stopIfTrue="1">
      <formula>+nhk&lt;&gt;2</formula>
    </cfRule>
    <cfRule type="expression" priority="6" dxfId="3" stopIfTrue="1">
      <formula>+nhk=2</formula>
    </cfRule>
  </conditionalFormatting>
  <conditionalFormatting sqref="N13:O36">
    <cfRule type="expression" priority="7" dxfId="1" stopIfTrue="1">
      <formula>+nhk=3</formula>
    </cfRule>
  </conditionalFormatting>
  <conditionalFormatting sqref="P13:Q36">
    <cfRule type="expression" priority="8" dxfId="1" stopIfTrue="1">
      <formula>+nhk&gt;1</formula>
    </cfRule>
  </conditionalFormatting>
  <conditionalFormatting sqref="B1:AE2">
    <cfRule type="expression" priority="9" dxfId="10" stopIfTrue="1">
      <formula>+hindex&gt;0</formula>
    </cfRule>
  </conditionalFormatting>
  <printOptions horizontalCentered="1" verticalCentered="1"/>
  <pageMargins left="0.5511811023622047" right="0.3937007874015748" top="0.3937007874015748" bottom="0.3937007874015748" header="0" footer="0.1968503937007874"/>
  <pageSetup horizontalDpi="300" verticalDpi="300" orientation="portrait" paperSize="9" r:id="rId3"/>
  <headerFooter alignWithMargins="0">
    <oddFooter>&amp;L&amp;8&amp;F    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S48"/>
  <sheetViews>
    <sheetView showGridLines="0" zoomScalePageLayoutView="0" workbookViewId="0" topLeftCell="A1">
      <selection activeCell="D2" sqref="D2"/>
    </sheetView>
  </sheetViews>
  <sheetFormatPr defaultColWidth="9.00390625" defaultRowHeight="12.75"/>
  <cols>
    <col min="1" max="39" width="2.75390625" style="7" customWidth="1"/>
    <col min="40" max="43" width="6.75390625" style="7" customWidth="1"/>
    <col min="44" max="44" width="4.75390625" style="7" customWidth="1"/>
    <col min="45" max="16384" width="9.125" style="7" customWidth="1"/>
  </cols>
  <sheetData>
    <row r="1" ht="15" customHeight="1"/>
    <row r="2" spans="14:30" ht="15" customHeight="1">
      <c r="N2" s="14" t="s">
        <v>75</v>
      </c>
      <c r="O2" s="15" t="s">
        <v>77</v>
      </c>
      <c r="P2" s="5">
        <v>1</v>
      </c>
      <c r="Q2" s="5">
        <v>2</v>
      </c>
      <c r="R2" s="5">
        <v>3</v>
      </c>
      <c r="S2" s="5">
        <v>4</v>
      </c>
      <c r="T2" s="5">
        <v>5</v>
      </c>
      <c r="U2" s="5">
        <v>6</v>
      </c>
      <c r="V2" s="5">
        <v>7</v>
      </c>
      <c r="W2" s="5">
        <v>8</v>
      </c>
      <c r="X2" s="5">
        <v>9</v>
      </c>
      <c r="Y2" s="5">
        <v>10</v>
      </c>
      <c r="Z2" s="5">
        <v>11</v>
      </c>
      <c r="AA2" s="5">
        <v>12</v>
      </c>
      <c r="AB2" s="5">
        <v>13</v>
      </c>
      <c r="AC2" s="5">
        <v>14</v>
      </c>
      <c r="AD2" s="5">
        <v>15</v>
      </c>
    </row>
    <row r="3" spans="3:36" ht="15" customHeight="1">
      <c r="C3" s="11"/>
      <c r="D3" s="12"/>
      <c r="E3" s="12"/>
      <c r="F3" s="12"/>
      <c r="H3" s="18"/>
      <c r="I3" s="19"/>
      <c r="J3" s="19"/>
      <c r="K3" s="19"/>
      <c r="L3" s="19"/>
      <c r="M3" s="20"/>
      <c r="N3" s="16" t="s">
        <v>78</v>
      </c>
      <c r="O3" s="18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</row>
    <row r="4" spans="2:42" ht="15" customHeight="1">
      <c r="B4" s="10"/>
      <c r="C4" s="12"/>
      <c r="D4" s="12"/>
      <c r="E4" s="12"/>
      <c r="F4" s="12"/>
      <c r="H4" s="21"/>
      <c r="I4" s="9"/>
      <c r="J4" s="9"/>
      <c r="K4" s="9"/>
      <c r="L4" s="9"/>
      <c r="M4" s="25"/>
      <c r="N4" s="8">
        <v>1</v>
      </c>
      <c r="O4" s="21"/>
      <c r="P4" s="22">
        <v>8</v>
      </c>
      <c r="Q4" s="195">
        <v>1</v>
      </c>
      <c r="R4" s="195"/>
      <c r="S4" s="23">
        <v>2</v>
      </c>
      <c r="T4" s="24"/>
      <c r="U4" s="24"/>
      <c r="V4" s="24"/>
      <c r="W4" s="24"/>
      <c r="X4" s="195">
        <v>1</v>
      </c>
      <c r="Y4" s="195"/>
      <c r="Z4" s="24"/>
      <c r="AA4" s="24"/>
      <c r="AB4" s="24"/>
      <c r="AC4" s="24"/>
      <c r="AD4" s="24"/>
      <c r="AE4" s="195">
        <v>1</v>
      </c>
      <c r="AF4" s="195"/>
      <c r="AG4" s="24"/>
      <c r="AH4" s="9"/>
      <c r="AI4" s="9"/>
      <c r="AJ4" s="25"/>
      <c r="AO4" s="13"/>
      <c r="AP4" s="17"/>
    </row>
    <row r="5" spans="2:36" ht="15" customHeight="1">
      <c r="B5" s="10"/>
      <c r="C5" s="12"/>
      <c r="D5" s="12"/>
      <c r="E5" s="12"/>
      <c r="F5" s="12"/>
      <c r="H5" s="21"/>
      <c r="I5" s="9"/>
      <c r="J5" s="9"/>
      <c r="K5" s="9"/>
      <c r="L5" s="9"/>
      <c r="M5" s="25"/>
      <c r="N5" s="8">
        <v>2</v>
      </c>
      <c r="O5" s="21"/>
      <c r="P5" s="195">
        <v>7</v>
      </c>
      <c r="Q5" s="24"/>
      <c r="R5" s="24"/>
      <c r="S5" s="195">
        <v>3</v>
      </c>
      <c r="T5" s="24"/>
      <c r="U5" s="24"/>
      <c r="V5" s="24"/>
      <c r="W5" s="26">
        <v>6</v>
      </c>
      <c r="X5" s="24"/>
      <c r="Y5" s="24"/>
      <c r="Z5" s="26">
        <v>2</v>
      </c>
      <c r="AA5" s="24"/>
      <c r="AB5" s="24"/>
      <c r="AC5" s="24"/>
      <c r="AD5" s="195">
        <v>4</v>
      </c>
      <c r="AE5" s="24"/>
      <c r="AF5" s="24"/>
      <c r="AG5" s="195">
        <v>2</v>
      </c>
      <c r="AH5" s="9"/>
      <c r="AI5" s="9"/>
      <c r="AJ5" s="25"/>
    </row>
    <row r="6" spans="2:40" ht="15" customHeight="1">
      <c r="B6" s="10"/>
      <c r="C6" s="12"/>
      <c r="D6" s="12"/>
      <c r="E6" s="12"/>
      <c r="F6" s="12"/>
      <c r="H6" s="21"/>
      <c r="I6" s="9"/>
      <c r="J6" s="9"/>
      <c r="K6" s="9"/>
      <c r="L6" s="9"/>
      <c r="M6" s="25"/>
      <c r="N6" s="8">
        <v>3</v>
      </c>
      <c r="O6" s="21"/>
      <c r="P6" s="195"/>
      <c r="Q6" s="24"/>
      <c r="R6" s="24"/>
      <c r="S6" s="195"/>
      <c r="T6" s="24"/>
      <c r="U6" s="24"/>
      <c r="V6" s="24"/>
      <c r="W6" s="27">
        <v>5</v>
      </c>
      <c r="X6" s="24"/>
      <c r="Y6" s="24"/>
      <c r="Z6" s="27">
        <v>3</v>
      </c>
      <c r="AA6" s="24"/>
      <c r="AB6" s="24"/>
      <c r="AC6" s="24"/>
      <c r="AD6" s="195"/>
      <c r="AE6" s="24"/>
      <c r="AF6" s="24"/>
      <c r="AG6" s="195"/>
      <c r="AH6" s="9"/>
      <c r="AI6" s="9"/>
      <c r="AJ6" s="25"/>
      <c r="AN6" s="4" t="s">
        <v>79</v>
      </c>
    </row>
    <row r="7" spans="2:36" ht="15" customHeight="1">
      <c r="B7" s="10"/>
      <c r="C7" s="12"/>
      <c r="D7" s="12"/>
      <c r="E7" s="12"/>
      <c r="F7" s="12"/>
      <c r="H7" s="21"/>
      <c r="I7" s="9"/>
      <c r="J7" s="9"/>
      <c r="K7" s="9"/>
      <c r="L7" s="9"/>
      <c r="M7" s="25"/>
      <c r="N7" s="8">
        <v>4</v>
      </c>
      <c r="O7" s="21"/>
      <c r="P7" s="28">
        <v>6</v>
      </c>
      <c r="Q7" s="195">
        <v>5</v>
      </c>
      <c r="R7" s="195"/>
      <c r="S7" s="29">
        <v>4</v>
      </c>
      <c r="T7" s="24"/>
      <c r="U7" s="24"/>
      <c r="V7" s="24"/>
      <c r="W7" s="24"/>
      <c r="X7" s="195">
        <v>4</v>
      </c>
      <c r="Y7" s="195"/>
      <c r="Z7" s="24"/>
      <c r="AA7" s="24"/>
      <c r="AB7" s="24"/>
      <c r="AC7" s="24"/>
      <c r="AD7" s="24"/>
      <c r="AE7" s="195">
        <v>3</v>
      </c>
      <c r="AF7" s="195"/>
      <c r="AG7" s="24"/>
      <c r="AH7" s="9"/>
      <c r="AI7" s="9"/>
      <c r="AJ7" s="25"/>
    </row>
    <row r="8" spans="2:45" ht="15" customHeight="1">
      <c r="B8" s="10"/>
      <c r="C8" s="12"/>
      <c r="D8" s="12"/>
      <c r="E8" s="12"/>
      <c r="F8" s="12"/>
      <c r="H8" s="21"/>
      <c r="I8" s="9"/>
      <c r="J8" s="9"/>
      <c r="K8" s="9"/>
      <c r="L8" s="9"/>
      <c r="M8" s="25"/>
      <c r="N8" s="8">
        <v>5</v>
      </c>
      <c r="O8" s="21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9"/>
      <c r="AI8" s="9"/>
      <c r="AJ8" s="25"/>
      <c r="AM8"/>
      <c r="AN8"/>
      <c r="AO8"/>
      <c r="AP8"/>
      <c r="AQ8"/>
      <c r="AR8"/>
      <c r="AS8"/>
    </row>
    <row r="9" spans="2:45" ht="15" customHeight="1">
      <c r="B9" s="10"/>
      <c r="C9" s="12"/>
      <c r="D9" s="12"/>
      <c r="E9" s="12"/>
      <c r="F9" s="12"/>
      <c r="H9" s="21"/>
      <c r="I9" s="9"/>
      <c r="J9" s="9"/>
      <c r="K9" s="9"/>
      <c r="L9" s="9"/>
      <c r="M9" s="25"/>
      <c r="N9" s="8">
        <v>6</v>
      </c>
      <c r="O9" s="21"/>
      <c r="P9" s="22">
        <v>8</v>
      </c>
      <c r="Q9" s="195">
        <v>1</v>
      </c>
      <c r="R9" s="195"/>
      <c r="S9" s="23">
        <v>2</v>
      </c>
      <c r="T9" s="24"/>
      <c r="U9" s="24"/>
      <c r="V9" s="24"/>
      <c r="W9" s="24"/>
      <c r="X9" s="195">
        <v>1</v>
      </c>
      <c r="Y9" s="195"/>
      <c r="Z9" s="24"/>
      <c r="AA9" s="24"/>
      <c r="AB9" s="24"/>
      <c r="AC9" s="24"/>
      <c r="AD9" s="24"/>
      <c r="AE9" s="195">
        <v>1</v>
      </c>
      <c r="AF9" s="195"/>
      <c r="AG9" s="24"/>
      <c r="AH9" s="9"/>
      <c r="AI9" s="9"/>
      <c r="AJ9" s="25"/>
      <c r="AM9"/>
      <c r="AN9" t="s">
        <v>76</v>
      </c>
      <c r="AO9">
        <f>INDEX(AO12:AQ19,MATCH(állás,AN12:AN19,0),MATCH(nhk,AO11:AQ11,0))</f>
        <v>1</v>
      </c>
      <c r="AP9"/>
      <c r="AQ9"/>
      <c r="AR9"/>
      <c r="AS9"/>
    </row>
    <row r="10" spans="2:45" ht="15" customHeight="1">
      <c r="B10" s="10"/>
      <c r="C10" s="12"/>
      <c r="D10" s="12"/>
      <c r="E10" s="12"/>
      <c r="F10" s="12"/>
      <c r="H10" s="21"/>
      <c r="I10" s="9"/>
      <c r="J10" s="9"/>
      <c r="K10" s="9"/>
      <c r="L10" s="9"/>
      <c r="M10" s="25"/>
      <c r="N10" s="8">
        <v>7</v>
      </c>
      <c r="O10" s="21"/>
      <c r="P10" s="195">
        <v>7</v>
      </c>
      <c r="Q10" s="24"/>
      <c r="R10" s="24"/>
      <c r="S10" s="195">
        <v>3</v>
      </c>
      <c r="T10" s="24"/>
      <c r="U10" s="24"/>
      <c r="V10" s="24"/>
      <c r="W10" s="26">
        <v>6</v>
      </c>
      <c r="X10" s="24"/>
      <c r="Y10" s="24"/>
      <c r="Z10" s="26">
        <v>2</v>
      </c>
      <c r="AA10" s="24"/>
      <c r="AB10" s="24"/>
      <c r="AC10" s="24"/>
      <c r="AD10" s="195">
        <v>4</v>
      </c>
      <c r="AE10" s="24"/>
      <c r="AF10" s="24"/>
      <c r="AG10" s="195">
        <v>2</v>
      </c>
      <c r="AH10" s="9"/>
      <c r="AI10" s="9"/>
      <c r="AJ10" s="25"/>
      <c r="AM10"/>
      <c r="AN10"/>
      <c r="AO10" t="s">
        <v>73</v>
      </c>
      <c r="AP10"/>
      <c r="AQ10"/>
      <c r="AR10"/>
      <c r="AS10"/>
    </row>
    <row r="11" spans="2:45" ht="15" customHeight="1">
      <c r="B11" s="10"/>
      <c r="C11" s="12"/>
      <c r="D11" s="12"/>
      <c r="E11" s="12"/>
      <c r="F11" s="12"/>
      <c r="H11" s="21"/>
      <c r="I11" s="9"/>
      <c r="J11" s="9"/>
      <c r="K11" s="9"/>
      <c r="L11" s="9"/>
      <c r="M11" s="25"/>
      <c r="N11" s="8">
        <v>8</v>
      </c>
      <c r="O11" s="21"/>
      <c r="P11" s="195"/>
      <c r="Q11" s="24"/>
      <c r="R11" s="24"/>
      <c r="S11" s="195"/>
      <c r="T11" s="24"/>
      <c r="U11" s="24"/>
      <c r="V11" s="24"/>
      <c r="W11" s="27">
        <v>5</v>
      </c>
      <c r="X11" s="24"/>
      <c r="Y11" s="24"/>
      <c r="Z11" s="27">
        <v>3</v>
      </c>
      <c r="AA11" s="24"/>
      <c r="AB11" s="24"/>
      <c r="AC11" s="24"/>
      <c r="AD11" s="195"/>
      <c r="AE11" s="24"/>
      <c r="AF11" s="24"/>
      <c r="AG11" s="195"/>
      <c r="AH11" s="9"/>
      <c r="AI11" s="9"/>
      <c r="AJ11" s="25"/>
      <c r="AM11"/>
      <c r="AN11" t="s">
        <v>74</v>
      </c>
      <c r="AO11">
        <v>1</v>
      </c>
      <c r="AP11">
        <v>2</v>
      </c>
      <c r="AQ11">
        <v>3</v>
      </c>
      <c r="AR11"/>
      <c r="AS11"/>
    </row>
    <row r="12" spans="2:45" ht="15" customHeight="1">
      <c r="B12" s="10"/>
      <c r="C12" s="12"/>
      <c r="D12" s="12"/>
      <c r="E12" s="12"/>
      <c r="F12" s="12"/>
      <c r="H12" s="21"/>
      <c r="I12" s="9"/>
      <c r="J12" s="9"/>
      <c r="K12" s="9"/>
      <c r="L12" s="9"/>
      <c r="M12" s="25"/>
      <c r="N12" s="8">
        <v>9</v>
      </c>
      <c r="O12" s="21"/>
      <c r="P12" s="28">
        <v>6</v>
      </c>
      <c r="Q12" s="195">
        <v>5</v>
      </c>
      <c r="R12" s="195"/>
      <c r="S12" s="29">
        <v>4</v>
      </c>
      <c r="T12" s="24"/>
      <c r="U12" s="24"/>
      <c r="V12" s="24"/>
      <c r="W12" s="24"/>
      <c r="X12" s="195">
        <v>4</v>
      </c>
      <c r="Y12" s="195"/>
      <c r="Z12" s="24"/>
      <c r="AA12" s="24"/>
      <c r="AB12" s="24"/>
      <c r="AC12" s="24"/>
      <c r="AD12" s="24"/>
      <c r="AE12" s="195">
        <v>3</v>
      </c>
      <c r="AF12" s="195"/>
      <c r="AG12" s="24"/>
      <c r="AH12" s="9"/>
      <c r="AI12" s="9"/>
      <c r="AJ12" s="25"/>
      <c r="AM12"/>
      <c r="AN12">
        <v>1</v>
      </c>
      <c r="AO12">
        <v>1</v>
      </c>
      <c r="AP12">
        <v>1</v>
      </c>
      <c r="AQ12">
        <v>1</v>
      </c>
      <c r="AR12"/>
      <c r="AS12"/>
    </row>
    <row r="13" spans="2:45" ht="15" customHeight="1">
      <c r="B13" s="10"/>
      <c r="C13" s="12"/>
      <c r="D13" s="12"/>
      <c r="E13" s="12"/>
      <c r="F13" s="12"/>
      <c r="H13" s="33"/>
      <c r="I13" s="9"/>
      <c r="J13" s="9"/>
      <c r="K13" s="9"/>
      <c r="L13" s="9"/>
      <c r="M13" s="25"/>
      <c r="N13" s="8">
        <v>10</v>
      </c>
      <c r="O13" s="21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9"/>
      <c r="AI13" s="9"/>
      <c r="AJ13" s="25"/>
      <c r="AM13"/>
      <c r="AN13">
        <v>2</v>
      </c>
      <c r="AO13">
        <v>6</v>
      </c>
      <c r="AP13">
        <v>6</v>
      </c>
      <c r="AQ13">
        <v>6</v>
      </c>
      <c r="AR13"/>
      <c r="AS13"/>
    </row>
    <row r="14" spans="2:45" ht="15" customHeight="1">
      <c r="B14" s="10"/>
      <c r="C14"/>
      <c r="D14"/>
      <c r="E14"/>
      <c r="F14"/>
      <c r="H14" s="21"/>
      <c r="I14" s="80">
        <v>8</v>
      </c>
      <c r="J14" s="193">
        <v>1</v>
      </c>
      <c r="K14" s="193"/>
      <c r="L14" s="81">
        <v>2</v>
      </c>
      <c r="M14" s="34"/>
      <c r="N14" s="8">
        <v>11</v>
      </c>
      <c r="O14" s="21"/>
      <c r="P14" s="22">
        <v>8</v>
      </c>
      <c r="Q14" s="195">
        <v>1</v>
      </c>
      <c r="R14" s="195"/>
      <c r="S14" s="23">
        <v>2</v>
      </c>
      <c r="T14" s="24"/>
      <c r="U14" s="24"/>
      <c r="V14" s="24"/>
      <c r="W14" s="24"/>
      <c r="X14" s="195">
        <v>1</v>
      </c>
      <c r="Y14" s="195"/>
      <c r="Z14" s="24"/>
      <c r="AA14" s="24"/>
      <c r="AB14" s="24"/>
      <c r="AC14" s="24"/>
      <c r="AD14" s="24"/>
      <c r="AE14" s="195">
        <v>1</v>
      </c>
      <c r="AF14" s="195"/>
      <c r="AG14" s="24"/>
      <c r="AH14" s="9"/>
      <c r="AI14" s="9"/>
      <c r="AJ14" s="25"/>
      <c r="AM14"/>
      <c r="AN14">
        <v>3</v>
      </c>
      <c r="AO14">
        <v>11</v>
      </c>
      <c r="AP14">
        <v>11</v>
      </c>
      <c r="AQ14">
        <v>11</v>
      </c>
      <c r="AR14"/>
      <c r="AS14"/>
    </row>
    <row r="15" spans="2:45" ht="15" customHeight="1">
      <c r="B15" s="10"/>
      <c r="C15"/>
      <c r="D15"/>
      <c r="E15"/>
      <c r="F15"/>
      <c r="H15" s="21"/>
      <c r="I15" s="194">
        <v>7</v>
      </c>
      <c r="J15" s="82"/>
      <c r="K15" s="82"/>
      <c r="L15" s="191">
        <v>3</v>
      </c>
      <c r="M15" s="35"/>
      <c r="N15" s="8">
        <v>12</v>
      </c>
      <c r="O15" s="21"/>
      <c r="P15" s="195">
        <v>7</v>
      </c>
      <c r="Q15" s="24"/>
      <c r="R15" s="24"/>
      <c r="S15" s="195">
        <v>3</v>
      </c>
      <c r="T15" s="24"/>
      <c r="U15" s="24"/>
      <c r="V15" s="24"/>
      <c r="W15" s="26">
        <v>6</v>
      </c>
      <c r="X15" s="24"/>
      <c r="Y15" s="24"/>
      <c r="Z15" s="26">
        <v>2</v>
      </c>
      <c r="AA15" s="24"/>
      <c r="AB15" s="24"/>
      <c r="AC15" s="24"/>
      <c r="AD15" s="195">
        <v>4</v>
      </c>
      <c r="AE15" s="24"/>
      <c r="AF15" s="24"/>
      <c r="AG15" s="195">
        <v>2</v>
      </c>
      <c r="AH15" s="9"/>
      <c r="AI15" s="9"/>
      <c r="AJ15" s="25"/>
      <c r="AM15"/>
      <c r="AN15">
        <v>4</v>
      </c>
      <c r="AO15">
        <v>16</v>
      </c>
      <c r="AP15">
        <v>16</v>
      </c>
      <c r="AQ15">
        <v>16</v>
      </c>
      <c r="AR15"/>
      <c r="AS15"/>
    </row>
    <row r="16" spans="2:45" ht="15" customHeight="1">
      <c r="B16" s="10"/>
      <c r="C16"/>
      <c r="D16"/>
      <c r="E16"/>
      <c r="F16"/>
      <c r="H16" s="21"/>
      <c r="I16" s="194"/>
      <c r="J16" s="82"/>
      <c r="K16" s="82"/>
      <c r="L16" s="191"/>
      <c r="M16" s="35"/>
      <c r="N16" s="8">
        <v>13</v>
      </c>
      <c r="O16" s="21"/>
      <c r="P16" s="195"/>
      <c r="Q16" s="24"/>
      <c r="R16" s="24"/>
      <c r="S16" s="195"/>
      <c r="T16" s="24"/>
      <c r="U16" s="24"/>
      <c r="V16" s="24"/>
      <c r="W16" s="27">
        <v>5</v>
      </c>
      <c r="X16" s="24"/>
      <c r="Y16" s="24"/>
      <c r="Z16" s="27">
        <v>3</v>
      </c>
      <c r="AA16" s="24"/>
      <c r="AB16" s="24"/>
      <c r="AC16" s="24"/>
      <c r="AD16" s="195"/>
      <c r="AE16" s="24"/>
      <c r="AF16" s="24"/>
      <c r="AG16" s="195"/>
      <c r="AH16" s="9"/>
      <c r="AI16" s="9"/>
      <c r="AJ16" s="25"/>
      <c r="AM16"/>
      <c r="AN16">
        <v>5</v>
      </c>
      <c r="AO16">
        <v>21</v>
      </c>
      <c r="AP16">
        <v>21</v>
      </c>
      <c r="AQ16">
        <v>16</v>
      </c>
      <c r="AR16"/>
      <c r="AS16"/>
    </row>
    <row r="17" spans="2:45" ht="15" customHeight="1">
      <c r="B17" s="10"/>
      <c r="H17" s="21"/>
      <c r="I17" s="83">
        <v>6</v>
      </c>
      <c r="J17" s="192">
        <v>5</v>
      </c>
      <c r="K17" s="192"/>
      <c r="L17" s="84">
        <v>4</v>
      </c>
      <c r="M17" s="36"/>
      <c r="N17" s="8">
        <v>14</v>
      </c>
      <c r="O17" s="21"/>
      <c r="P17" s="28">
        <v>6</v>
      </c>
      <c r="Q17" s="195">
        <v>5</v>
      </c>
      <c r="R17" s="195"/>
      <c r="S17" s="29">
        <v>4</v>
      </c>
      <c r="T17" s="24"/>
      <c r="U17" s="24"/>
      <c r="V17" s="24"/>
      <c r="W17" s="24"/>
      <c r="X17" s="195">
        <v>4</v>
      </c>
      <c r="Y17" s="195"/>
      <c r="Z17" s="24"/>
      <c r="AA17" s="24"/>
      <c r="AB17" s="24"/>
      <c r="AC17" s="24"/>
      <c r="AD17" s="24"/>
      <c r="AE17" s="195">
        <v>3</v>
      </c>
      <c r="AF17" s="195"/>
      <c r="AG17" s="24"/>
      <c r="AH17" s="9"/>
      <c r="AI17" s="9"/>
      <c r="AJ17" s="25"/>
      <c r="AM17"/>
      <c r="AN17">
        <v>6</v>
      </c>
      <c r="AO17">
        <v>26</v>
      </c>
      <c r="AP17">
        <v>26</v>
      </c>
      <c r="AQ17">
        <v>16</v>
      </c>
      <c r="AR17"/>
      <c r="AS17"/>
    </row>
    <row r="18" spans="2:45" ht="15" customHeight="1">
      <c r="B18" s="10"/>
      <c r="H18" s="21"/>
      <c r="I18" s="85"/>
      <c r="J18" s="85"/>
      <c r="K18" s="85"/>
      <c r="L18" s="85"/>
      <c r="M18" s="25"/>
      <c r="N18" s="8">
        <v>15</v>
      </c>
      <c r="O18" s="21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9"/>
      <c r="AI18" s="9"/>
      <c r="AJ18" s="25"/>
      <c r="AM18"/>
      <c r="AN18">
        <v>7</v>
      </c>
      <c r="AO18">
        <v>31</v>
      </c>
      <c r="AP18">
        <v>26</v>
      </c>
      <c r="AQ18">
        <v>16</v>
      </c>
      <c r="AR18"/>
      <c r="AS18"/>
    </row>
    <row r="19" spans="2:45" ht="15" customHeight="1">
      <c r="B19" s="10"/>
      <c r="H19" s="21"/>
      <c r="I19" s="80"/>
      <c r="J19" s="193">
        <v>1</v>
      </c>
      <c r="K19" s="193"/>
      <c r="L19" s="81"/>
      <c r="M19" s="34"/>
      <c r="N19" s="8">
        <v>16</v>
      </c>
      <c r="O19" s="21"/>
      <c r="P19" s="22">
        <v>8</v>
      </c>
      <c r="Q19" s="195">
        <v>1</v>
      </c>
      <c r="R19" s="195"/>
      <c r="S19" s="23">
        <v>2</v>
      </c>
      <c r="T19" s="24"/>
      <c r="U19" s="24"/>
      <c r="V19" s="24"/>
      <c r="W19" s="24"/>
      <c r="X19" s="195">
        <v>1</v>
      </c>
      <c r="Y19" s="195"/>
      <c r="Z19" s="24"/>
      <c r="AA19" s="24"/>
      <c r="AB19" s="24"/>
      <c r="AC19" s="24"/>
      <c r="AD19" s="24"/>
      <c r="AE19" s="195">
        <v>1</v>
      </c>
      <c r="AF19" s="195"/>
      <c r="AG19" s="24"/>
      <c r="AH19" s="9"/>
      <c r="AI19" s="9"/>
      <c r="AJ19" s="25"/>
      <c r="AM19"/>
      <c r="AN19">
        <v>8</v>
      </c>
      <c r="AO19">
        <v>36</v>
      </c>
      <c r="AP19">
        <v>26</v>
      </c>
      <c r="AQ19">
        <v>16</v>
      </c>
      <c r="AR19"/>
      <c r="AS19"/>
    </row>
    <row r="20" spans="2:45" ht="15" customHeight="1">
      <c r="B20" s="10"/>
      <c r="H20" s="21"/>
      <c r="I20" s="83">
        <v>6</v>
      </c>
      <c r="J20" s="82"/>
      <c r="K20" s="82"/>
      <c r="L20" s="84">
        <v>2</v>
      </c>
      <c r="M20" s="35"/>
      <c r="N20" s="8">
        <v>17</v>
      </c>
      <c r="O20" s="21"/>
      <c r="P20" s="195">
        <v>7</v>
      </c>
      <c r="Q20" s="24"/>
      <c r="R20" s="24"/>
      <c r="S20" s="195">
        <v>3</v>
      </c>
      <c r="T20" s="24"/>
      <c r="U20" s="24"/>
      <c r="V20" s="24"/>
      <c r="W20" s="26">
        <v>6</v>
      </c>
      <c r="X20" s="24"/>
      <c r="Y20" s="24"/>
      <c r="Z20" s="26">
        <v>2</v>
      </c>
      <c r="AA20" s="24"/>
      <c r="AB20" s="24"/>
      <c r="AC20" s="24"/>
      <c r="AD20" s="195">
        <v>4</v>
      </c>
      <c r="AE20" s="24"/>
      <c r="AF20" s="24"/>
      <c r="AG20" s="195">
        <v>2</v>
      </c>
      <c r="AH20" s="9"/>
      <c r="AI20" s="9"/>
      <c r="AJ20" s="25"/>
      <c r="AM20"/>
      <c r="AN20"/>
      <c r="AO20"/>
      <c r="AP20"/>
      <c r="AQ20"/>
      <c r="AR20"/>
      <c r="AS20"/>
    </row>
    <row r="21" spans="2:45" ht="15" customHeight="1">
      <c r="B21" s="10"/>
      <c r="C21"/>
      <c r="D21"/>
      <c r="E21"/>
      <c r="F21"/>
      <c r="G21"/>
      <c r="H21" s="21"/>
      <c r="I21" s="80">
        <v>5</v>
      </c>
      <c r="J21" s="82"/>
      <c r="K21" s="82"/>
      <c r="L21" s="81">
        <v>3</v>
      </c>
      <c r="M21" s="35"/>
      <c r="N21" s="8">
        <v>18</v>
      </c>
      <c r="O21" s="21"/>
      <c r="P21" s="195"/>
      <c r="Q21" s="24"/>
      <c r="R21" s="24"/>
      <c r="S21" s="195"/>
      <c r="T21" s="24"/>
      <c r="U21" s="24"/>
      <c r="V21" s="24"/>
      <c r="W21" s="27">
        <v>5</v>
      </c>
      <c r="X21" s="24"/>
      <c r="Y21" s="24"/>
      <c r="Z21" s="27">
        <v>3</v>
      </c>
      <c r="AA21" s="24"/>
      <c r="AB21" s="24"/>
      <c r="AC21" s="24"/>
      <c r="AD21" s="195"/>
      <c r="AE21" s="24"/>
      <c r="AF21" s="24"/>
      <c r="AG21" s="195"/>
      <c r="AH21" s="9"/>
      <c r="AI21" s="9"/>
      <c r="AJ21" s="25"/>
      <c r="AM21"/>
      <c r="AN21"/>
      <c r="AO21"/>
      <c r="AP21"/>
      <c r="AQ21"/>
      <c r="AR21"/>
      <c r="AS21"/>
    </row>
    <row r="22" spans="2:45" ht="15" customHeight="1">
      <c r="B22" s="10"/>
      <c r="C22" s="6"/>
      <c r="D22" s="6"/>
      <c r="E22" s="6"/>
      <c r="F22"/>
      <c r="G22"/>
      <c r="H22" s="21"/>
      <c r="I22" s="83"/>
      <c r="J22" s="192">
        <v>4</v>
      </c>
      <c r="K22" s="192"/>
      <c r="L22" s="84"/>
      <c r="M22" s="36"/>
      <c r="N22" s="8">
        <v>19</v>
      </c>
      <c r="O22" s="21"/>
      <c r="P22" s="28">
        <v>6</v>
      </c>
      <c r="Q22" s="195">
        <v>5</v>
      </c>
      <c r="R22" s="195"/>
      <c r="S22" s="29">
        <v>4</v>
      </c>
      <c r="T22" s="24"/>
      <c r="U22" s="24"/>
      <c r="V22" s="24"/>
      <c r="W22" s="24"/>
      <c r="X22" s="195">
        <v>4</v>
      </c>
      <c r="Y22" s="195"/>
      <c r="Z22" s="24"/>
      <c r="AA22" s="24"/>
      <c r="AB22" s="24"/>
      <c r="AC22" s="24"/>
      <c r="AD22" s="24"/>
      <c r="AE22" s="195">
        <v>3</v>
      </c>
      <c r="AF22" s="195"/>
      <c r="AG22" s="24"/>
      <c r="AH22" s="9"/>
      <c r="AI22" s="9"/>
      <c r="AJ22" s="25"/>
      <c r="AM22"/>
      <c r="AN22"/>
      <c r="AO22"/>
      <c r="AP22"/>
      <c r="AQ22"/>
      <c r="AR22"/>
      <c r="AS22"/>
    </row>
    <row r="23" spans="2:36" ht="15" customHeight="1">
      <c r="B23" s="10"/>
      <c r="C23" s="6"/>
      <c r="D23" s="6"/>
      <c r="E23" s="6"/>
      <c r="F23"/>
      <c r="G23"/>
      <c r="H23" s="21"/>
      <c r="I23" s="85"/>
      <c r="J23" s="85"/>
      <c r="K23" s="85"/>
      <c r="L23" s="85"/>
      <c r="M23" s="25"/>
      <c r="N23" s="8">
        <v>20</v>
      </c>
      <c r="O23" s="21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9"/>
      <c r="AB23" s="9"/>
      <c r="AC23" s="9"/>
      <c r="AD23" s="9"/>
      <c r="AE23" s="9"/>
      <c r="AF23" s="9"/>
      <c r="AG23" s="9"/>
      <c r="AH23" s="9"/>
      <c r="AI23" s="9"/>
      <c r="AJ23" s="25"/>
    </row>
    <row r="24" spans="2:36" ht="15" customHeight="1">
      <c r="B24" s="10"/>
      <c r="C24" s="6"/>
      <c r="D24" s="6"/>
      <c r="E24" s="6"/>
      <c r="F24"/>
      <c r="G24"/>
      <c r="H24" s="21"/>
      <c r="I24" s="80"/>
      <c r="J24" s="193">
        <v>1</v>
      </c>
      <c r="K24" s="193"/>
      <c r="L24" s="81"/>
      <c r="M24" s="34"/>
      <c r="N24" s="8">
        <v>21</v>
      </c>
      <c r="O24" s="21"/>
      <c r="P24" s="22">
        <v>8</v>
      </c>
      <c r="Q24" s="195">
        <v>1</v>
      </c>
      <c r="R24" s="195"/>
      <c r="S24" s="23">
        <v>2</v>
      </c>
      <c r="T24" s="24"/>
      <c r="U24" s="24"/>
      <c r="V24" s="24"/>
      <c r="W24" s="24"/>
      <c r="X24" s="195">
        <v>1</v>
      </c>
      <c r="Y24" s="195"/>
      <c r="Z24" s="24"/>
      <c r="AA24" s="9"/>
      <c r="AB24" s="9"/>
      <c r="AC24" s="9"/>
      <c r="AD24" s="9"/>
      <c r="AE24" s="9"/>
      <c r="AF24" s="9"/>
      <c r="AG24" s="9"/>
      <c r="AH24" s="9"/>
      <c r="AI24" s="9"/>
      <c r="AJ24" s="25"/>
    </row>
    <row r="25" spans="2:36" ht="15" customHeight="1">
      <c r="B25" s="10"/>
      <c r="C25" s="6"/>
      <c r="D25" s="6"/>
      <c r="E25" s="6"/>
      <c r="F25"/>
      <c r="G25"/>
      <c r="H25" s="21"/>
      <c r="I25" s="194">
        <v>4</v>
      </c>
      <c r="J25" s="82"/>
      <c r="K25" s="82"/>
      <c r="L25" s="191">
        <v>2</v>
      </c>
      <c r="M25" s="36"/>
      <c r="N25" s="8">
        <v>22</v>
      </c>
      <c r="O25" s="21"/>
      <c r="P25" s="195">
        <v>7</v>
      </c>
      <c r="Q25" s="24"/>
      <c r="R25" s="24"/>
      <c r="S25" s="195">
        <v>3</v>
      </c>
      <c r="T25" s="24"/>
      <c r="U25" s="24"/>
      <c r="V25" s="24"/>
      <c r="W25" s="26">
        <v>6</v>
      </c>
      <c r="X25" s="24"/>
      <c r="Y25" s="24"/>
      <c r="Z25" s="26">
        <v>2</v>
      </c>
      <c r="AA25" s="9"/>
      <c r="AB25" s="9"/>
      <c r="AC25" s="9"/>
      <c r="AD25" s="9"/>
      <c r="AE25" s="9"/>
      <c r="AF25" s="9"/>
      <c r="AG25" s="9"/>
      <c r="AH25" s="9"/>
      <c r="AI25" s="9"/>
      <c r="AJ25" s="25"/>
    </row>
    <row r="26" spans="2:36" ht="15" customHeight="1">
      <c r="B26" s="10"/>
      <c r="C26"/>
      <c r="D26"/>
      <c r="E26"/>
      <c r="F26"/>
      <c r="G26"/>
      <c r="H26" s="21"/>
      <c r="I26" s="194"/>
      <c r="J26" s="82"/>
      <c r="K26" s="82"/>
      <c r="L26" s="191"/>
      <c r="M26" s="34"/>
      <c r="N26" s="8">
        <v>23</v>
      </c>
      <c r="O26" s="21"/>
      <c r="P26" s="195"/>
      <c r="Q26" s="24"/>
      <c r="R26" s="24"/>
      <c r="S26" s="195"/>
      <c r="T26" s="24"/>
      <c r="U26" s="24"/>
      <c r="V26" s="24"/>
      <c r="W26" s="27">
        <v>5</v>
      </c>
      <c r="X26" s="24"/>
      <c r="Y26" s="24"/>
      <c r="Z26" s="27">
        <v>3</v>
      </c>
      <c r="AA26" s="9"/>
      <c r="AB26" s="9"/>
      <c r="AC26" s="9"/>
      <c r="AD26" s="9"/>
      <c r="AE26" s="9"/>
      <c r="AF26" s="9"/>
      <c r="AG26" s="9"/>
      <c r="AH26" s="9"/>
      <c r="AI26" s="9"/>
      <c r="AJ26" s="25"/>
    </row>
    <row r="27" spans="2:36" ht="15" customHeight="1">
      <c r="B27" s="10"/>
      <c r="C27"/>
      <c r="D27"/>
      <c r="E27"/>
      <c r="F27"/>
      <c r="G27"/>
      <c r="H27" s="21"/>
      <c r="I27" s="83"/>
      <c r="J27" s="192">
        <v>3</v>
      </c>
      <c r="K27" s="192"/>
      <c r="L27" s="84"/>
      <c r="M27" s="36"/>
      <c r="N27" s="8">
        <v>24</v>
      </c>
      <c r="O27" s="21"/>
      <c r="P27" s="28">
        <v>6</v>
      </c>
      <c r="Q27" s="195">
        <v>5</v>
      </c>
      <c r="R27" s="195"/>
      <c r="S27" s="29">
        <v>4</v>
      </c>
      <c r="T27" s="24"/>
      <c r="U27" s="24"/>
      <c r="V27" s="24"/>
      <c r="W27" s="24"/>
      <c r="X27" s="195">
        <v>4</v>
      </c>
      <c r="Y27" s="195"/>
      <c r="Z27" s="24"/>
      <c r="AA27" s="9"/>
      <c r="AB27" s="9"/>
      <c r="AC27" s="9"/>
      <c r="AD27" s="9"/>
      <c r="AE27" s="9"/>
      <c r="AF27" s="9"/>
      <c r="AG27" s="9"/>
      <c r="AH27" s="9"/>
      <c r="AI27" s="9"/>
      <c r="AJ27" s="25"/>
    </row>
    <row r="28" spans="2:36" ht="15" customHeight="1">
      <c r="B28"/>
      <c r="C28"/>
      <c r="D28"/>
      <c r="E28"/>
      <c r="F28"/>
      <c r="G28"/>
      <c r="H28" s="21"/>
      <c r="I28" s="9"/>
      <c r="J28" s="9"/>
      <c r="K28" s="9"/>
      <c r="L28" s="9"/>
      <c r="M28" s="25"/>
      <c r="N28" s="8">
        <v>25</v>
      </c>
      <c r="O28" s="21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9"/>
      <c r="AB28" s="9"/>
      <c r="AC28" s="9"/>
      <c r="AD28" s="9"/>
      <c r="AE28" s="9"/>
      <c r="AF28" s="9"/>
      <c r="AG28" s="9"/>
      <c r="AH28" s="9"/>
      <c r="AI28" s="9"/>
      <c r="AJ28" s="25"/>
    </row>
    <row r="29" spans="7:36" ht="15" customHeight="1">
      <c r="G29"/>
      <c r="H29" s="21"/>
      <c r="I29" s="9"/>
      <c r="J29" s="9"/>
      <c r="K29" s="9"/>
      <c r="L29" s="9"/>
      <c r="M29" s="25"/>
      <c r="N29" s="8">
        <v>26</v>
      </c>
      <c r="O29" s="21"/>
      <c r="P29" s="22">
        <v>8</v>
      </c>
      <c r="Q29" s="195">
        <v>1</v>
      </c>
      <c r="R29" s="195"/>
      <c r="S29" s="23">
        <v>2</v>
      </c>
      <c r="T29" s="24"/>
      <c r="U29" s="24"/>
      <c r="V29" s="24"/>
      <c r="W29" s="24"/>
      <c r="X29" s="195">
        <v>1</v>
      </c>
      <c r="Y29" s="195"/>
      <c r="Z29" s="24"/>
      <c r="AA29" s="9"/>
      <c r="AB29" s="9"/>
      <c r="AC29" s="9"/>
      <c r="AD29" s="9"/>
      <c r="AE29" s="9"/>
      <c r="AF29" s="9"/>
      <c r="AG29" s="9"/>
      <c r="AH29" s="9"/>
      <c r="AI29" s="9"/>
      <c r="AJ29" s="25"/>
    </row>
    <row r="30" spans="7:36" ht="15" customHeight="1">
      <c r="G30"/>
      <c r="H30" s="21"/>
      <c r="I30" s="9"/>
      <c r="J30" s="9"/>
      <c r="K30" s="9"/>
      <c r="L30" s="9"/>
      <c r="M30" s="25"/>
      <c r="N30" s="8">
        <v>27</v>
      </c>
      <c r="O30" s="21"/>
      <c r="P30" s="195">
        <v>7</v>
      </c>
      <c r="Q30" s="24"/>
      <c r="R30" s="24"/>
      <c r="S30" s="195">
        <v>3</v>
      </c>
      <c r="T30" s="24"/>
      <c r="U30" s="24"/>
      <c r="V30" s="24"/>
      <c r="W30" s="26">
        <v>6</v>
      </c>
      <c r="X30" s="24"/>
      <c r="Y30" s="24"/>
      <c r="Z30" s="26">
        <v>2</v>
      </c>
      <c r="AA30" s="9"/>
      <c r="AB30" s="9"/>
      <c r="AC30" s="9"/>
      <c r="AD30" s="9"/>
      <c r="AE30" s="9"/>
      <c r="AF30" s="9"/>
      <c r="AG30" s="9"/>
      <c r="AH30" s="9"/>
      <c r="AI30" s="9"/>
      <c r="AJ30" s="25"/>
    </row>
    <row r="31" spans="7:36" ht="15" customHeight="1">
      <c r="G31"/>
      <c r="H31" s="21"/>
      <c r="I31" s="9"/>
      <c r="J31" s="9"/>
      <c r="K31" s="9"/>
      <c r="L31" s="9"/>
      <c r="M31" s="25"/>
      <c r="N31" s="8">
        <v>28</v>
      </c>
      <c r="O31" s="21"/>
      <c r="P31" s="195"/>
      <c r="Q31" s="24"/>
      <c r="R31" s="24"/>
      <c r="S31" s="195"/>
      <c r="T31" s="24"/>
      <c r="U31" s="24"/>
      <c r="V31" s="24"/>
      <c r="W31" s="27">
        <v>5</v>
      </c>
      <c r="X31" s="24"/>
      <c r="Y31" s="24"/>
      <c r="Z31" s="27">
        <v>3</v>
      </c>
      <c r="AA31" s="9"/>
      <c r="AB31" s="9"/>
      <c r="AC31" s="9"/>
      <c r="AD31" s="9"/>
      <c r="AE31" s="9"/>
      <c r="AF31" s="9"/>
      <c r="AG31" s="9"/>
      <c r="AH31" s="9"/>
      <c r="AI31" s="9"/>
      <c r="AJ31" s="25"/>
    </row>
    <row r="32" spans="7:36" ht="15" customHeight="1">
      <c r="G32"/>
      <c r="H32" s="21"/>
      <c r="I32" s="9"/>
      <c r="J32" s="9"/>
      <c r="K32" s="9"/>
      <c r="L32" s="9"/>
      <c r="M32" s="25"/>
      <c r="N32" s="8">
        <v>29</v>
      </c>
      <c r="O32" s="21"/>
      <c r="P32" s="28">
        <v>6</v>
      </c>
      <c r="Q32" s="195">
        <v>5</v>
      </c>
      <c r="R32" s="195"/>
      <c r="S32" s="29">
        <v>4</v>
      </c>
      <c r="T32" s="24"/>
      <c r="U32" s="24"/>
      <c r="V32" s="24"/>
      <c r="W32" s="24"/>
      <c r="X32" s="195">
        <v>4</v>
      </c>
      <c r="Y32" s="195"/>
      <c r="Z32" s="24"/>
      <c r="AA32" s="9"/>
      <c r="AB32" s="9"/>
      <c r="AC32" s="9"/>
      <c r="AD32" s="9"/>
      <c r="AE32" s="9"/>
      <c r="AF32" s="9"/>
      <c r="AG32" s="9"/>
      <c r="AH32" s="9"/>
      <c r="AI32" s="9"/>
      <c r="AJ32" s="25"/>
    </row>
    <row r="33" spans="8:36" ht="15" customHeight="1">
      <c r="H33" s="21"/>
      <c r="I33" s="9"/>
      <c r="J33" s="9"/>
      <c r="K33" s="9"/>
      <c r="L33" s="9"/>
      <c r="M33" s="25"/>
      <c r="N33" s="8">
        <v>30</v>
      </c>
      <c r="O33" s="21"/>
      <c r="P33" s="24"/>
      <c r="Q33" s="24"/>
      <c r="R33" s="24"/>
      <c r="S33" s="24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25"/>
    </row>
    <row r="34" spans="8:36" ht="15" customHeight="1">
      <c r="H34" s="21"/>
      <c r="I34" s="9"/>
      <c r="J34" s="9"/>
      <c r="K34" s="9"/>
      <c r="L34" s="9"/>
      <c r="M34" s="25"/>
      <c r="N34" s="8">
        <v>31</v>
      </c>
      <c r="O34" s="21"/>
      <c r="P34" s="22">
        <v>8</v>
      </c>
      <c r="Q34" s="195">
        <v>1</v>
      </c>
      <c r="R34" s="195"/>
      <c r="S34" s="23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25"/>
    </row>
    <row r="35" spans="8:36" ht="15" customHeight="1">
      <c r="H35" s="21"/>
      <c r="I35" s="9"/>
      <c r="J35" s="9"/>
      <c r="K35" s="9"/>
      <c r="L35" s="9"/>
      <c r="M35" s="25"/>
      <c r="N35" s="8">
        <v>32</v>
      </c>
      <c r="O35" s="21"/>
      <c r="P35" s="195">
        <v>7</v>
      </c>
      <c r="Q35" s="24"/>
      <c r="R35" s="24"/>
      <c r="S35" s="195">
        <v>3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25"/>
    </row>
    <row r="36" spans="8:36" ht="15" customHeight="1">
      <c r="H36" s="21"/>
      <c r="I36" s="9"/>
      <c r="J36" s="9"/>
      <c r="K36" s="9"/>
      <c r="L36" s="9"/>
      <c r="M36" s="25"/>
      <c r="N36" s="8">
        <v>33</v>
      </c>
      <c r="O36" s="21"/>
      <c r="P36" s="195"/>
      <c r="Q36" s="24"/>
      <c r="R36" s="24"/>
      <c r="S36" s="195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5"/>
    </row>
    <row r="37" spans="8:36" ht="15" customHeight="1">
      <c r="H37" s="21"/>
      <c r="I37" s="9"/>
      <c r="J37" s="9"/>
      <c r="K37" s="9"/>
      <c r="L37" s="9"/>
      <c r="M37" s="25"/>
      <c r="N37" s="8">
        <v>34</v>
      </c>
      <c r="O37" s="21"/>
      <c r="P37" s="28">
        <v>6</v>
      </c>
      <c r="Q37" s="195">
        <v>5</v>
      </c>
      <c r="R37" s="195"/>
      <c r="S37" s="29">
        <v>4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25"/>
    </row>
    <row r="38" spans="8:36" ht="15" customHeight="1">
      <c r="H38" s="21"/>
      <c r="I38" s="9"/>
      <c r="J38" s="9"/>
      <c r="K38" s="9"/>
      <c r="L38" s="9"/>
      <c r="M38" s="25"/>
      <c r="N38" s="8">
        <v>35</v>
      </c>
      <c r="O38" s="21"/>
      <c r="P38" s="24"/>
      <c r="Q38" s="24"/>
      <c r="R38" s="24"/>
      <c r="S38" s="24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25"/>
    </row>
    <row r="39" spans="8:36" ht="15" customHeight="1">
      <c r="H39" s="21"/>
      <c r="I39" s="9"/>
      <c r="J39" s="9"/>
      <c r="K39" s="9"/>
      <c r="L39" s="9"/>
      <c r="M39" s="25"/>
      <c r="N39" s="8">
        <v>36</v>
      </c>
      <c r="O39" s="21"/>
      <c r="P39" s="22">
        <v>8</v>
      </c>
      <c r="Q39" s="195">
        <v>1</v>
      </c>
      <c r="R39" s="195"/>
      <c r="S39" s="23">
        <v>2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25"/>
    </row>
    <row r="40" spans="8:36" ht="15" customHeight="1">
      <c r="H40" s="21"/>
      <c r="I40" s="9"/>
      <c r="J40" s="9"/>
      <c r="K40" s="9"/>
      <c r="L40" s="9"/>
      <c r="M40" s="25"/>
      <c r="N40" s="6"/>
      <c r="O40" s="21"/>
      <c r="P40" s="195">
        <v>7</v>
      </c>
      <c r="Q40" s="24"/>
      <c r="R40" s="24"/>
      <c r="S40" s="195">
        <v>3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25"/>
    </row>
    <row r="41" spans="8:36" ht="15" customHeight="1">
      <c r="H41" s="21"/>
      <c r="I41" s="9"/>
      <c r="J41" s="9"/>
      <c r="K41" s="9"/>
      <c r="L41" s="9"/>
      <c r="M41" s="25"/>
      <c r="N41" s="6"/>
      <c r="O41" s="21"/>
      <c r="P41" s="195"/>
      <c r="Q41" s="24"/>
      <c r="R41" s="24"/>
      <c r="S41" s="195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25"/>
    </row>
    <row r="42" spans="8:36" ht="15" customHeight="1">
      <c r="H42" s="21"/>
      <c r="I42" s="9"/>
      <c r="J42" s="9"/>
      <c r="K42" s="9"/>
      <c r="L42" s="9"/>
      <c r="M42" s="25"/>
      <c r="N42" s="6"/>
      <c r="O42" s="21"/>
      <c r="P42" s="28">
        <v>6</v>
      </c>
      <c r="Q42" s="195">
        <v>5</v>
      </c>
      <c r="R42" s="195"/>
      <c r="S42" s="29">
        <v>4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25"/>
    </row>
    <row r="43" spans="8:36" ht="15" customHeight="1">
      <c r="H43" s="30"/>
      <c r="I43" s="31"/>
      <c r="J43" s="31"/>
      <c r="K43" s="31"/>
      <c r="L43" s="31"/>
      <c r="M43" s="32"/>
      <c r="N43" s="6"/>
      <c r="O43" s="30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2"/>
    </row>
    <row r="44" spans="20:34" ht="15" customHeight="1"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20:34" ht="15" customHeight="1"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0:34" ht="15" customHeight="1"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0:34" ht="15" customHeight="1"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0:34" ht="15" customHeight="1"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sheetProtection/>
  <mergeCells count="70">
    <mergeCell ref="AG20:AG21"/>
    <mergeCell ref="AG5:AG6"/>
    <mergeCell ref="AE9:AF9"/>
    <mergeCell ref="AD10:AD11"/>
    <mergeCell ref="AG10:AG11"/>
    <mergeCell ref="AG15:AG16"/>
    <mergeCell ref="AE17:AF17"/>
    <mergeCell ref="X32:Y32"/>
    <mergeCell ref="AE4:AF4"/>
    <mergeCell ref="AE7:AF7"/>
    <mergeCell ref="AD5:AD6"/>
    <mergeCell ref="AE12:AF12"/>
    <mergeCell ref="AE14:AF14"/>
    <mergeCell ref="AD15:AD16"/>
    <mergeCell ref="AE22:AF22"/>
    <mergeCell ref="AE19:AF19"/>
    <mergeCell ref="AD20:AD21"/>
    <mergeCell ref="X17:Y17"/>
    <mergeCell ref="X19:Y19"/>
    <mergeCell ref="X22:Y22"/>
    <mergeCell ref="X24:Y24"/>
    <mergeCell ref="X27:Y27"/>
    <mergeCell ref="X29:Y29"/>
    <mergeCell ref="Q37:R37"/>
    <mergeCell ref="Q39:R39"/>
    <mergeCell ref="P40:P41"/>
    <mergeCell ref="S40:S41"/>
    <mergeCell ref="Q42:R42"/>
    <mergeCell ref="X4:Y4"/>
    <mergeCell ref="X7:Y7"/>
    <mergeCell ref="X9:Y9"/>
    <mergeCell ref="X12:Y12"/>
    <mergeCell ref="X14:Y14"/>
    <mergeCell ref="Q29:R29"/>
    <mergeCell ref="P30:P31"/>
    <mergeCell ref="S30:S31"/>
    <mergeCell ref="Q32:R32"/>
    <mergeCell ref="Q34:R34"/>
    <mergeCell ref="P35:P36"/>
    <mergeCell ref="S35:S36"/>
    <mergeCell ref="Q17:R17"/>
    <mergeCell ref="Q19:R19"/>
    <mergeCell ref="P20:P21"/>
    <mergeCell ref="S20:S21"/>
    <mergeCell ref="S25:S26"/>
    <mergeCell ref="Q27:R27"/>
    <mergeCell ref="S5:S6"/>
    <mergeCell ref="Q7:R7"/>
    <mergeCell ref="Q9:R9"/>
    <mergeCell ref="P10:P11"/>
    <mergeCell ref="S10:S11"/>
    <mergeCell ref="S15:S16"/>
    <mergeCell ref="I25:I26"/>
    <mergeCell ref="I15:I16"/>
    <mergeCell ref="Q4:R4"/>
    <mergeCell ref="P5:P6"/>
    <mergeCell ref="Q12:R12"/>
    <mergeCell ref="Q14:R14"/>
    <mergeCell ref="P15:P16"/>
    <mergeCell ref="Q22:R22"/>
    <mergeCell ref="Q24:R24"/>
    <mergeCell ref="P25:P26"/>
    <mergeCell ref="L25:L26"/>
    <mergeCell ref="J27:K27"/>
    <mergeCell ref="J14:K14"/>
    <mergeCell ref="J17:K17"/>
    <mergeCell ref="L15:L16"/>
    <mergeCell ref="J19:K19"/>
    <mergeCell ref="J22:K22"/>
    <mergeCell ref="J24:K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11.125" style="0" customWidth="1"/>
    <col min="3" max="3" width="15.625" style="0" customWidth="1"/>
  </cols>
  <sheetData>
    <row r="1" spans="1:5" ht="18" customHeight="1">
      <c r="A1" s="92" t="s">
        <v>92</v>
      </c>
      <c r="B1" s="92" t="s">
        <v>93</v>
      </c>
      <c r="C1" s="92" t="s">
        <v>94</v>
      </c>
      <c r="D1" s="103" t="s">
        <v>71</v>
      </c>
      <c r="E1" s="111">
        <f>+SUM(E6:E20)</f>
        <v>0</v>
      </c>
    </row>
    <row r="2" spans="1:14" ht="12.75">
      <c r="A2" s="91" t="s">
        <v>87</v>
      </c>
      <c r="B2">
        <v>1</v>
      </c>
      <c r="C2" t="s">
        <v>63</v>
      </c>
      <c r="D2" s="103" t="s">
        <v>70</v>
      </c>
      <c r="E2" s="12" t="str">
        <f>IF(hindex=0,"Űrlap a KK típusú kézikapcsolók speciális kapcsolási programjának elkészítéséhez",+E3)</f>
        <v>Űrlap a KK típusú kézikapcsolók speciális kapcsolási programjának elkészítéséhez</v>
      </c>
      <c r="F2" s="12"/>
      <c r="G2" s="12"/>
      <c r="H2" s="12"/>
      <c r="I2" s="12"/>
      <c r="J2" s="12"/>
      <c r="K2" s="12"/>
      <c r="L2" s="12"/>
      <c r="M2" s="12"/>
      <c r="N2" s="12"/>
    </row>
    <row r="3" spans="1:5" ht="12.75">
      <c r="A3" s="91"/>
      <c r="B3">
        <v>2</v>
      </c>
      <c r="C3" t="s">
        <v>64</v>
      </c>
      <c r="D3" s="91" t="s">
        <v>116</v>
      </c>
      <c r="E3" s="110">
        <f>M6&amp;M7&amp;M8&amp;M9&amp;M10&amp;M11&amp;M12&amp;M13&amp;M14&amp;M15&amp;M16&amp;M17&amp;M18&amp;M19&amp;M20</f>
      </c>
    </row>
    <row r="4" spans="1:3" ht="12.75">
      <c r="A4" s="91"/>
      <c r="B4">
        <v>3</v>
      </c>
      <c r="C4" t="s">
        <v>65</v>
      </c>
    </row>
    <row r="5" spans="1:14" ht="12.75">
      <c r="A5" s="91"/>
      <c r="B5">
        <v>4</v>
      </c>
      <c r="C5" t="s">
        <v>66</v>
      </c>
      <c r="E5" s="116" t="s">
        <v>113</v>
      </c>
      <c r="F5" s="116" t="s">
        <v>114</v>
      </c>
      <c r="G5" s="113"/>
      <c r="H5" s="113"/>
      <c r="I5" s="113"/>
      <c r="J5" s="113"/>
      <c r="K5" s="113"/>
      <c r="L5" s="114"/>
      <c r="M5" s="117" t="s">
        <v>115</v>
      </c>
      <c r="N5" s="108"/>
    </row>
    <row r="6" spans="1:14" ht="12.75">
      <c r="A6" s="91"/>
      <c r="B6">
        <v>5</v>
      </c>
      <c r="C6" t="s">
        <v>62</v>
      </c>
      <c r="E6" s="3">
        <f>+kk2*(kamraszám&gt;10)</f>
        <v>0</v>
      </c>
      <c r="F6" t="s">
        <v>107</v>
      </c>
      <c r="L6" s="108"/>
      <c r="M6" s="109">
        <f>IF(E6,F6,"")</f>
      </c>
      <c r="N6" s="108"/>
    </row>
    <row r="7" spans="1:14" ht="12.75">
      <c r="A7" s="91"/>
      <c r="B7">
        <v>6</v>
      </c>
      <c r="C7" t="s">
        <v>67</v>
      </c>
      <c r="E7" s="3">
        <f>+(kk01+kk2)*(kamraszám&gt;4)*mtok</f>
        <v>0</v>
      </c>
      <c r="F7" t="s">
        <v>108</v>
      </c>
      <c r="L7" s="108"/>
      <c r="M7" s="109">
        <f aca="true" t="shared" si="0" ref="M7:M20">IF(E7,F7,"")</f>
      </c>
      <c r="N7" s="108"/>
    </row>
    <row r="8" spans="1:14" ht="12.75">
      <c r="A8" s="91"/>
      <c r="B8">
        <v>7</v>
      </c>
      <c r="C8" t="s">
        <v>68</v>
      </c>
      <c r="E8" s="3">
        <f>+kk345*(kamraszám&gt;3)*mtok</f>
        <v>0</v>
      </c>
      <c r="F8" t="s">
        <v>109</v>
      </c>
      <c r="L8" s="108"/>
      <c r="M8" s="109">
        <f t="shared" si="0"/>
      </c>
      <c r="N8" s="108"/>
    </row>
    <row r="9" spans="1:14" ht="12.75">
      <c r="A9" s="91"/>
      <c r="B9">
        <v>8</v>
      </c>
      <c r="C9" t="s">
        <v>69</v>
      </c>
      <c r="E9" s="3">
        <f>+kk2*(nhk=1)</f>
        <v>0</v>
      </c>
      <c r="F9" t="s">
        <v>110</v>
      </c>
      <c r="L9" s="108"/>
      <c r="M9" s="109">
        <f t="shared" si="0"/>
      </c>
      <c r="N9" s="108"/>
    </row>
    <row r="10" spans="1:14" ht="12.75">
      <c r="A10" s="91"/>
      <c r="E10" s="3">
        <f>+kk345*((feler=3)+(feler=4))</f>
        <v>0</v>
      </c>
      <c r="F10" t="s">
        <v>111</v>
      </c>
      <c r="L10" s="108"/>
      <c r="M10" s="109">
        <f t="shared" si="0"/>
      </c>
      <c r="N10" s="108"/>
    </row>
    <row r="11" spans="1:14" ht="12.75">
      <c r="A11" s="91" t="s">
        <v>73</v>
      </c>
      <c r="B11">
        <v>1</v>
      </c>
      <c r="C11">
        <v>45</v>
      </c>
      <c r="E11" s="3">
        <f>+kk345*(kivi&gt;1)</f>
        <v>0</v>
      </c>
      <c r="F11" t="s">
        <v>112</v>
      </c>
      <c r="L11" s="108"/>
      <c r="M11" s="109">
        <f t="shared" si="0"/>
      </c>
      <c r="N11" s="108"/>
    </row>
    <row r="12" spans="1:14" ht="12.75">
      <c r="A12" s="91"/>
      <c r="B12">
        <v>2</v>
      </c>
      <c r="C12">
        <v>60</v>
      </c>
      <c r="E12">
        <v>0</v>
      </c>
      <c r="L12" s="108"/>
      <c r="M12" s="109">
        <f t="shared" si="0"/>
      </c>
      <c r="N12" s="108"/>
    </row>
    <row r="13" spans="1:14" ht="12.75">
      <c r="A13" s="91"/>
      <c r="B13">
        <v>3</v>
      </c>
      <c r="C13">
        <v>90</v>
      </c>
      <c r="E13">
        <v>0</v>
      </c>
      <c r="L13" s="108"/>
      <c r="M13" s="109">
        <f t="shared" si="0"/>
      </c>
      <c r="N13" s="108"/>
    </row>
    <row r="14" spans="1:13" ht="12.75">
      <c r="A14" s="91"/>
      <c r="E14">
        <v>0</v>
      </c>
      <c r="M14" s="109">
        <f t="shared" si="0"/>
      </c>
    </row>
    <row r="15" spans="1:13" ht="12.75">
      <c r="A15" s="91" t="s">
        <v>88</v>
      </c>
      <c r="B15">
        <v>1</v>
      </c>
      <c r="C15" t="s">
        <v>54</v>
      </c>
      <c r="E15">
        <v>0</v>
      </c>
      <c r="M15" s="109">
        <f t="shared" si="0"/>
      </c>
    </row>
    <row r="16" spans="1:13" ht="12.75">
      <c r="A16" s="91"/>
      <c r="B16">
        <v>2</v>
      </c>
      <c r="C16" t="s">
        <v>55</v>
      </c>
      <c r="E16">
        <v>0</v>
      </c>
      <c r="M16" s="109">
        <f t="shared" si="0"/>
      </c>
    </row>
    <row r="17" spans="1:13" ht="12.75">
      <c r="A17" s="91"/>
      <c r="B17">
        <v>3</v>
      </c>
      <c r="C17" t="s">
        <v>56</v>
      </c>
      <c r="E17">
        <v>0</v>
      </c>
      <c r="M17" s="109">
        <f t="shared" si="0"/>
      </c>
    </row>
    <row r="18" spans="1:13" ht="12.75">
      <c r="A18" s="91"/>
      <c r="B18">
        <v>4</v>
      </c>
      <c r="C18" t="s">
        <v>57</v>
      </c>
      <c r="E18">
        <v>0</v>
      </c>
      <c r="H18" s="115"/>
      <c r="M18" s="109">
        <f t="shared" si="0"/>
      </c>
    </row>
    <row r="19" spans="1:13" ht="12.75">
      <c r="A19" s="91"/>
      <c r="B19">
        <v>5</v>
      </c>
      <c r="C19" t="s">
        <v>58</v>
      </c>
      <c r="E19">
        <v>0</v>
      </c>
      <c r="M19" s="109">
        <f t="shared" si="0"/>
      </c>
    </row>
    <row r="20" spans="1:13" ht="12.75">
      <c r="A20" s="91"/>
      <c r="E20">
        <v>0</v>
      </c>
      <c r="M20" s="109">
        <f t="shared" si="0"/>
      </c>
    </row>
    <row r="21" spans="1:3" ht="12.75">
      <c r="A21" s="91" t="s">
        <v>89</v>
      </c>
      <c r="B21">
        <v>1</v>
      </c>
      <c r="C21" t="s">
        <v>50</v>
      </c>
    </row>
    <row r="22" spans="1:3" ht="12.75">
      <c r="A22" s="91"/>
      <c r="B22">
        <v>2</v>
      </c>
      <c r="C22" t="s">
        <v>51</v>
      </c>
    </row>
    <row r="23" spans="1:3" ht="12.75">
      <c r="A23" s="91"/>
      <c r="B23">
        <v>3</v>
      </c>
      <c r="C23" t="s">
        <v>53</v>
      </c>
    </row>
    <row r="24" spans="1:3" ht="12.75">
      <c r="A24" s="91"/>
      <c r="B24">
        <v>4</v>
      </c>
      <c r="C24" t="s">
        <v>52</v>
      </c>
    </row>
    <row r="25" ht="12.75">
      <c r="A25" s="91"/>
    </row>
    <row r="26" spans="1:2" ht="12.75">
      <c r="A26" s="91" t="s">
        <v>90</v>
      </c>
      <c r="B26" t="b">
        <v>0</v>
      </c>
    </row>
    <row r="27" spans="1:2" ht="12.75">
      <c r="A27" s="91"/>
      <c r="B27" t="b">
        <v>1</v>
      </c>
    </row>
    <row r="28" spans="1:2" ht="12.75">
      <c r="A28" s="91" t="s">
        <v>85</v>
      </c>
      <c r="B28" t="b">
        <v>0</v>
      </c>
    </row>
    <row r="29" spans="1:2" ht="12.75">
      <c r="A29" s="91"/>
      <c r="B29" t="b">
        <v>1</v>
      </c>
    </row>
    <row r="30" ht="12.75">
      <c r="A30" s="91"/>
    </row>
    <row r="31" spans="1:2" ht="12.75">
      <c r="A31" s="91" t="s">
        <v>86</v>
      </c>
      <c r="B31" t="s">
        <v>91</v>
      </c>
    </row>
    <row r="33" spans="1:2" ht="12.75">
      <c r="A33" s="103" t="s">
        <v>104</v>
      </c>
      <c r="B33" t="b">
        <f>+((ktip=1)+(ktip=2))&gt;0</f>
        <v>0</v>
      </c>
    </row>
    <row r="34" spans="1:2" ht="12.75">
      <c r="A34" s="103" t="s">
        <v>105</v>
      </c>
      <c r="B34" t="b">
        <f>+((ktip=3)+(ktip=4)+(ktip=5))&gt;0</f>
        <v>0</v>
      </c>
    </row>
    <row r="35" spans="1:2" ht="12.75">
      <c r="A35" s="103" t="s">
        <v>106</v>
      </c>
      <c r="B35" t="b">
        <f>+((ktip=6)+(ktip=7)+(ktip=8))&gt;0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GANZ KK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Űrlap speciális kivitelű KK kapcsolókhoz</dc:title>
  <dc:subject/>
  <dc:creator>Nagy Péter</dc:creator>
  <cp:keywords/>
  <dc:description/>
  <cp:lastModifiedBy>Lieli</cp:lastModifiedBy>
  <cp:lastPrinted>2004-10-08T06:33:16Z</cp:lastPrinted>
  <dcterms:created xsi:type="dcterms:W3CDTF">2001-04-13T09:27:53Z</dcterms:created>
  <dcterms:modified xsi:type="dcterms:W3CDTF">2018-03-21T11:01:01Z</dcterms:modified>
  <cp:category/>
  <cp:version/>
  <cp:contentType/>
  <cp:contentStatus/>
</cp:coreProperties>
</file>